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rmular" sheetId="1" r:id="rId1"/>
    <sheet name="Druckansicht_Gruppe" sheetId="6" r:id="rId2"/>
    <sheet name="Druckansicht_Endrunde" sheetId="9" r:id="rId3"/>
    <sheet name="Druckansicht_Endergebnis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8" l="1"/>
  <c r="D19" i="8"/>
  <c r="B5" i="6"/>
  <c r="H41" i="9"/>
  <c r="D41" i="9"/>
  <c r="H40" i="9"/>
  <c r="E40" i="9"/>
  <c r="D40" i="9"/>
  <c r="H39" i="9"/>
  <c r="D39" i="9"/>
  <c r="H38" i="9"/>
  <c r="E38" i="9"/>
  <c r="D38" i="9"/>
  <c r="H37" i="9"/>
  <c r="D37" i="9"/>
  <c r="H36" i="9"/>
  <c r="E36" i="9"/>
  <c r="D36" i="9"/>
  <c r="H28" i="9"/>
  <c r="D28" i="9"/>
  <c r="H27" i="9"/>
  <c r="E27" i="9"/>
  <c r="D27" i="9"/>
  <c r="H26" i="9"/>
  <c r="D26" i="9"/>
  <c r="H25" i="9"/>
  <c r="E25" i="9"/>
  <c r="D25" i="9"/>
  <c r="H24" i="9"/>
  <c r="D24" i="9"/>
  <c r="H23" i="9"/>
  <c r="E23" i="9"/>
  <c r="D23" i="9"/>
  <c r="H15" i="9"/>
  <c r="D15" i="9"/>
  <c r="H14" i="9"/>
  <c r="E14" i="9"/>
  <c r="D14" i="9"/>
  <c r="H13" i="9"/>
  <c r="D13" i="9"/>
  <c r="H12" i="9"/>
  <c r="E12" i="9"/>
  <c r="D12" i="9"/>
  <c r="H11" i="9"/>
  <c r="D11" i="9"/>
  <c r="H10" i="9"/>
  <c r="E10" i="9"/>
  <c r="D10" i="9"/>
  <c r="B6" i="9"/>
  <c r="B5" i="9"/>
  <c r="B4" i="9"/>
  <c r="B3" i="9"/>
  <c r="A1" i="9"/>
  <c r="H41" i="6"/>
  <c r="D41" i="6"/>
  <c r="H40" i="6"/>
  <c r="E40" i="6"/>
  <c r="D40" i="6"/>
  <c r="H39" i="6"/>
  <c r="D39" i="6"/>
  <c r="H38" i="6"/>
  <c r="E38" i="6"/>
  <c r="D38" i="6"/>
  <c r="H37" i="6"/>
  <c r="D37" i="6"/>
  <c r="H36" i="6"/>
  <c r="E36" i="6"/>
  <c r="D36" i="6"/>
  <c r="F122" i="1" l="1"/>
  <c r="D122" i="1"/>
  <c r="C41" i="9" s="1"/>
  <c r="G121" i="1"/>
  <c r="F40" i="9" s="1"/>
  <c r="D121" i="1"/>
  <c r="C40" i="9" s="1"/>
  <c r="F120" i="1"/>
  <c r="D120" i="1"/>
  <c r="C39" i="9" s="1"/>
  <c r="G119" i="1"/>
  <c r="F38" i="9" s="1"/>
  <c r="D119" i="1"/>
  <c r="C38" i="9" s="1"/>
  <c r="F118" i="1"/>
  <c r="D118" i="1"/>
  <c r="G117" i="1"/>
  <c r="F36" i="9" s="1"/>
  <c r="D117" i="1"/>
  <c r="C36" i="9" s="1"/>
  <c r="F108" i="1"/>
  <c r="D108" i="1"/>
  <c r="C28" i="9" s="1"/>
  <c r="G107" i="1"/>
  <c r="F27" i="9" s="1"/>
  <c r="D107" i="1"/>
  <c r="C27" i="9" s="1"/>
  <c r="F106" i="1"/>
  <c r="D106" i="1"/>
  <c r="C26" i="9" s="1"/>
  <c r="G105" i="1"/>
  <c r="F25" i="9" s="1"/>
  <c r="D105" i="1"/>
  <c r="C25" i="9" s="1"/>
  <c r="F104" i="1"/>
  <c r="D104" i="1"/>
  <c r="C24" i="9" s="1"/>
  <c r="G103" i="1"/>
  <c r="F23" i="9" s="1"/>
  <c r="D103" i="1"/>
  <c r="F94" i="1"/>
  <c r="D94" i="1"/>
  <c r="C15" i="9" s="1"/>
  <c r="G93" i="1"/>
  <c r="F14" i="9" s="1"/>
  <c r="D93" i="1"/>
  <c r="C14" i="9" s="1"/>
  <c r="F92" i="1"/>
  <c r="D92" i="1"/>
  <c r="C13" i="9" s="1"/>
  <c r="G91" i="1"/>
  <c r="F12" i="9" s="1"/>
  <c r="D91" i="1"/>
  <c r="C12" i="9" s="1"/>
  <c r="F90" i="1"/>
  <c r="D90" i="1"/>
  <c r="G89" i="1"/>
  <c r="F10" i="9" s="1"/>
  <c r="D89" i="1"/>
  <c r="C10" i="9" s="1"/>
  <c r="C11" i="9" l="1"/>
  <c r="G90" i="1"/>
  <c r="F11" i="9" s="1"/>
  <c r="E11" i="9"/>
  <c r="G92" i="1"/>
  <c r="F13" i="9" s="1"/>
  <c r="E13" i="9"/>
  <c r="G94" i="1"/>
  <c r="F15" i="9" s="1"/>
  <c r="E15" i="9"/>
  <c r="C23" i="9"/>
  <c r="G104" i="1"/>
  <c r="F24" i="9" s="1"/>
  <c r="E24" i="9"/>
  <c r="G106" i="1"/>
  <c r="F26" i="9" s="1"/>
  <c r="E26" i="9"/>
  <c r="G108" i="1"/>
  <c r="F28" i="9" s="1"/>
  <c r="E28" i="9"/>
  <c r="C37" i="9"/>
  <c r="G118" i="1"/>
  <c r="F37" i="9" s="1"/>
  <c r="E37" i="9"/>
  <c r="G120" i="1"/>
  <c r="F39" i="9" s="1"/>
  <c r="E39" i="9"/>
  <c r="G122" i="1"/>
  <c r="F41" i="9" s="1"/>
  <c r="E41" i="9"/>
  <c r="H104" i="1"/>
  <c r="G24" i="9" s="1"/>
  <c r="H89" i="1"/>
  <c r="G10" i="9" s="1"/>
  <c r="H117" i="1"/>
  <c r="G36" i="9" s="1"/>
  <c r="H120" i="1"/>
  <c r="G39" i="9" s="1"/>
  <c r="H121" i="1"/>
  <c r="G40" i="9" s="1"/>
  <c r="H119" i="1"/>
  <c r="G38" i="9" s="1"/>
  <c r="H107" i="1"/>
  <c r="G27" i="9" s="1"/>
  <c r="H105" i="1"/>
  <c r="G25" i="9" s="1"/>
  <c r="H106" i="1"/>
  <c r="G26" i="9" s="1"/>
  <c r="H94" i="1"/>
  <c r="G15" i="9" s="1"/>
  <c r="H93" i="1"/>
  <c r="G14" i="9" s="1"/>
  <c r="H91" i="1"/>
  <c r="G12" i="9" s="1"/>
  <c r="H92" i="1"/>
  <c r="G13" i="9" s="1"/>
  <c r="H90" i="1"/>
  <c r="G11" i="9" s="1"/>
  <c r="H103" i="1"/>
  <c r="G23" i="9" s="1"/>
  <c r="H108" i="1" l="1"/>
  <c r="G28" i="9" s="1"/>
  <c r="H118" i="1"/>
  <c r="G37" i="9" s="1"/>
  <c r="H122" i="1"/>
  <c r="G41" i="9" s="1"/>
  <c r="F58" i="1"/>
  <c r="D58" i="1"/>
  <c r="C41" i="6" s="1"/>
  <c r="G57" i="1"/>
  <c r="F40" i="6" s="1"/>
  <c r="D57" i="1"/>
  <c r="C40" i="6" s="1"/>
  <c r="F56" i="1"/>
  <c r="D56" i="1"/>
  <c r="C39" i="6" s="1"/>
  <c r="G55" i="1"/>
  <c r="F38" i="6" s="1"/>
  <c r="D55" i="1"/>
  <c r="C38" i="6" s="1"/>
  <c r="F54" i="1"/>
  <c r="D54" i="1"/>
  <c r="C37" i="6" s="1"/>
  <c r="G53" i="1"/>
  <c r="F36" i="6" s="1"/>
  <c r="D53" i="1"/>
  <c r="C36" i="6" s="1"/>
  <c r="D20" i="1"/>
  <c r="D19" i="1"/>
  <c r="C61" i="1" s="1"/>
  <c r="B44" i="6" s="1"/>
  <c r="D18" i="1"/>
  <c r="C60" i="1" s="1"/>
  <c r="B43" i="6" s="1"/>
  <c r="C57" i="1" l="1"/>
  <c r="B40" i="6" s="1"/>
  <c r="A79" i="1"/>
  <c r="A143" i="1"/>
  <c r="B162" i="1" s="1"/>
  <c r="C62" i="1"/>
  <c r="B45" i="6" s="1"/>
  <c r="A137" i="1"/>
  <c r="B156" i="1" s="1"/>
  <c r="A74" i="1"/>
  <c r="A77" i="1"/>
  <c r="A140" i="1"/>
  <c r="B159" i="1" s="1"/>
  <c r="C53" i="1"/>
  <c r="B36" i="6" s="1"/>
  <c r="C54" i="1"/>
  <c r="B37" i="6" s="1"/>
  <c r="C55" i="1"/>
  <c r="B38" i="6" s="1"/>
  <c r="G54" i="1"/>
  <c r="F37" i="6" s="1"/>
  <c r="E37" i="6"/>
  <c r="G56" i="1"/>
  <c r="F39" i="6" s="1"/>
  <c r="E39" i="6"/>
  <c r="G58" i="1"/>
  <c r="F41" i="6" s="1"/>
  <c r="E41" i="6"/>
  <c r="H54" i="1"/>
  <c r="G37" i="6" s="1"/>
  <c r="H57" i="1"/>
  <c r="G40" i="6" s="1"/>
  <c r="H55" i="1"/>
  <c r="G38" i="6" s="1"/>
  <c r="H53" i="1"/>
  <c r="G36" i="6" s="1"/>
  <c r="H56" i="1"/>
  <c r="G39" i="6" s="1"/>
  <c r="H58" i="1"/>
  <c r="G41" i="6" s="1"/>
  <c r="C89" i="1" l="1"/>
  <c r="C96" i="1"/>
  <c r="C58" i="1"/>
  <c r="B41" i="6" s="1"/>
  <c r="D61" i="1"/>
  <c r="C44" i="6" s="1"/>
  <c r="C56" i="1"/>
  <c r="F62" i="1" s="1"/>
  <c r="E45" i="6" s="1"/>
  <c r="C121" i="1"/>
  <c r="B40" i="9" s="1"/>
  <c r="C124" i="1"/>
  <c r="C119" i="1"/>
  <c r="B38" i="9" s="1"/>
  <c r="C103" i="1"/>
  <c r="C110" i="1"/>
  <c r="H61" i="1" a="1"/>
  <c r="H61" i="1" s="1"/>
  <c r="H62" i="1" a="1"/>
  <c r="H62" i="1" s="1"/>
  <c r="H60" i="1" a="1"/>
  <c r="H60" i="1" s="1"/>
  <c r="B43" i="9" l="1"/>
  <c r="B39" i="6"/>
  <c r="D62" i="1"/>
  <c r="C45" i="6" s="1"/>
  <c r="I62" i="1" a="1"/>
  <c r="I62" i="1" s="1"/>
  <c r="B30" i="9"/>
  <c r="B17" i="9"/>
  <c r="E61" i="1"/>
  <c r="I60" i="1" a="1"/>
  <c r="I60" i="1" s="1"/>
  <c r="H43" i="6" s="1"/>
  <c r="B10" i="9"/>
  <c r="C92" i="1"/>
  <c r="B13" i="9" s="1"/>
  <c r="H96" i="1" a="1"/>
  <c r="H96" i="1" s="1"/>
  <c r="G17" i="9" s="1"/>
  <c r="B23" i="9"/>
  <c r="C106" i="1"/>
  <c r="B26" i="9" s="1"/>
  <c r="H110" i="1" a="1"/>
  <c r="H110" i="1" s="1"/>
  <c r="G30" i="9" s="1"/>
  <c r="F60" i="1"/>
  <c r="E43" i="6" s="1"/>
  <c r="D60" i="1"/>
  <c r="C43" i="6" s="1"/>
  <c r="F61" i="1"/>
  <c r="E44" i="6" s="1"/>
  <c r="E62" i="1"/>
  <c r="I61" i="1" a="1"/>
  <c r="I61" i="1" s="1"/>
  <c r="H44" i="6" s="1"/>
  <c r="E60" i="1"/>
  <c r="D43" i="6" s="1"/>
  <c r="G44" i="6"/>
  <c r="G43" i="6"/>
  <c r="H45" i="6"/>
  <c r="G45" i="6"/>
  <c r="K18" i="8"/>
  <c r="D18" i="8"/>
  <c r="A18" i="8"/>
  <c r="K17" i="8"/>
  <c r="D17" i="8"/>
  <c r="A17" i="8"/>
  <c r="K16" i="8"/>
  <c r="D16" i="8"/>
  <c r="A16" i="8"/>
  <c r="K15" i="8"/>
  <c r="D15" i="8"/>
  <c r="A15" i="8"/>
  <c r="K14" i="8"/>
  <c r="D14" i="8"/>
  <c r="A14" i="8"/>
  <c r="K13" i="8"/>
  <c r="D13" i="8"/>
  <c r="A13" i="8"/>
  <c r="K12" i="8"/>
  <c r="D12" i="8"/>
  <c r="A12" i="8"/>
  <c r="K11" i="8"/>
  <c r="D11" i="8"/>
  <c r="A11" i="8"/>
  <c r="K10" i="8"/>
  <c r="J10" i="8"/>
  <c r="I10" i="8"/>
  <c r="H10" i="8"/>
  <c r="G10" i="8"/>
  <c r="F10" i="8"/>
  <c r="E10" i="8"/>
  <c r="D10" i="8"/>
  <c r="C10" i="8"/>
  <c r="B10" i="8"/>
  <c r="A10" i="8"/>
  <c r="A1" i="8"/>
  <c r="B6" i="8"/>
  <c r="B5" i="8"/>
  <c r="B4" i="8"/>
  <c r="B3" i="8"/>
  <c r="H28" i="6"/>
  <c r="D28" i="6"/>
  <c r="H27" i="6"/>
  <c r="E27" i="6"/>
  <c r="D27" i="6"/>
  <c r="H26" i="6"/>
  <c r="D26" i="6"/>
  <c r="H25" i="6"/>
  <c r="E25" i="6"/>
  <c r="D25" i="6"/>
  <c r="H24" i="6"/>
  <c r="D24" i="6"/>
  <c r="H23" i="6"/>
  <c r="E23" i="6"/>
  <c r="D23" i="6"/>
  <c r="A1" i="6"/>
  <c r="H15" i="6"/>
  <c r="D15" i="6"/>
  <c r="H14" i="6"/>
  <c r="E14" i="6"/>
  <c r="D14" i="6"/>
  <c r="H13" i="6"/>
  <c r="D13" i="6"/>
  <c r="H12" i="6"/>
  <c r="E12" i="6"/>
  <c r="D12" i="6"/>
  <c r="H11" i="6"/>
  <c r="D11" i="6"/>
  <c r="H10" i="6"/>
  <c r="E10" i="6"/>
  <c r="D10" i="6"/>
  <c r="B6" i="6"/>
  <c r="B4" i="6"/>
  <c r="B3" i="6"/>
  <c r="G61" i="1" l="1"/>
  <c r="F44" i="6" s="1"/>
  <c r="D44" i="6"/>
  <c r="D45" i="6"/>
  <c r="G62" i="1"/>
  <c r="F45" i="6" s="1"/>
  <c r="F44" i="1"/>
  <c r="D44" i="1"/>
  <c r="G43" i="1"/>
  <c r="F27" i="6" s="1"/>
  <c r="D43" i="1"/>
  <c r="F42" i="1"/>
  <c r="D42" i="1"/>
  <c r="G41" i="1"/>
  <c r="F25" i="6" s="1"/>
  <c r="D41" i="1"/>
  <c r="F40" i="1"/>
  <c r="D40" i="1"/>
  <c r="C24" i="6" s="1"/>
  <c r="G39" i="1"/>
  <c r="F23" i="6" s="1"/>
  <c r="D39" i="1"/>
  <c r="C23" i="6" s="1"/>
  <c r="C25" i="6" l="1"/>
  <c r="G40" i="1"/>
  <c r="F24" i="6" s="1"/>
  <c r="E24" i="6"/>
  <c r="C26" i="6"/>
  <c r="G42" i="1"/>
  <c r="F26" i="6" s="1"/>
  <c r="E26" i="6"/>
  <c r="H43" i="1"/>
  <c r="G27" i="6" s="1"/>
  <c r="C27" i="6"/>
  <c r="C28" i="6"/>
  <c r="G44" i="1"/>
  <c r="F28" i="6" s="1"/>
  <c r="E28" i="6"/>
  <c r="H39" i="1"/>
  <c r="G23" i="6" s="1"/>
  <c r="H41" i="1"/>
  <c r="G25" i="6" s="1"/>
  <c r="F30" i="1"/>
  <c r="F28" i="1"/>
  <c r="E13" i="6" s="1"/>
  <c r="F26" i="1"/>
  <c r="E11" i="6" s="1"/>
  <c r="D30" i="1"/>
  <c r="G29" i="1"/>
  <c r="F14" i="6" s="1"/>
  <c r="D29" i="1"/>
  <c r="C14" i="6" s="1"/>
  <c r="H40" i="1" l="1"/>
  <c r="G24" i="6" s="1"/>
  <c r="H42" i="1"/>
  <c r="G26" i="6" s="1"/>
  <c r="H44" i="1"/>
  <c r="G28" i="6" s="1"/>
  <c r="C15" i="6"/>
  <c r="G30" i="1"/>
  <c r="F15" i="6" s="1"/>
  <c r="E15" i="6"/>
  <c r="H29" i="1"/>
  <c r="G14" i="6" s="1"/>
  <c r="H30" i="1" l="1"/>
  <c r="G15" i="6" s="1"/>
  <c r="G28" i="1"/>
  <c r="F13" i="6" s="1"/>
  <c r="D28" i="1"/>
  <c r="C13" i="6" s="1"/>
  <c r="G27" i="1"/>
  <c r="F12" i="6" s="1"/>
  <c r="D27" i="1"/>
  <c r="C12" i="6" s="1"/>
  <c r="D26" i="1"/>
  <c r="C11" i="6" s="1"/>
  <c r="D25" i="1"/>
  <c r="G26" i="1"/>
  <c r="F11" i="6" s="1"/>
  <c r="G25" i="1"/>
  <c r="F10" i="6" s="1"/>
  <c r="D17" i="1"/>
  <c r="D16" i="1"/>
  <c r="D15" i="1"/>
  <c r="D14" i="1"/>
  <c r="D13" i="1"/>
  <c r="D12" i="1"/>
  <c r="A139" i="1" l="1"/>
  <c r="B158" i="1" s="1"/>
  <c r="C158" i="1" s="1"/>
  <c r="C32" i="1"/>
  <c r="C159" i="1"/>
  <c r="B79" i="1"/>
  <c r="B74" i="1"/>
  <c r="B77" i="1"/>
  <c r="C162" i="1"/>
  <c r="C156" i="1"/>
  <c r="A78" i="1"/>
  <c r="A142" i="1"/>
  <c r="B161" i="1" s="1"/>
  <c r="C161" i="1" s="1"/>
  <c r="C33" i="1"/>
  <c r="A141" i="1"/>
  <c r="B160" i="1" s="1"/>
  <c r="C160" i="1" s="1"/>
  <c r="A76" i="1"/>
  <c r="C47" i="1"/>
  <c r="A145" i="1"/>
  <c r="B164" i="1" s="1"/>
  <c r="A81" i="1"/>
  <c r="C34" i="1"/>
  <c r="A138" i="1"/>
  <c r="B157" i="1" s="1"/>
  <c r="C157" i="1" s="1"/>
  <c r="A73" i="1"/>
  <c r="C46" i="1"/>
  <c r="A144" i="1"/>
  <c r="B163" i="1" s="1"/>
  <c r="C163" i="1" s="1"/>
  <c r="A80" i="1"/>
  <c r="C48" i="1"/>
  <c r="C40" i="1"/>
  <c r="C44" i="1" s="1"/>
  <c r="C39" i="1"/>
  <c r="C42" i="1" s="1"/>
  <c r="C43" i="1"/>
  <c r="C41" i="1"/>
  <c r="C10" i="6"/>
  <c r="C26" i="1"/>
  <c r="C28" i="1" s="1"/>
  <c r="C25" i="1"/>
  <c r="A75" i="1"/>
  <c r="C27" i="1"/>
  <c r="C29" i="1"/>
  <c r="B14" i="6" s="1"/>
  <c r="H25" i="1"/>
  <c r="G10" i="6" s="1"/>
  <c r="H26" i="1"/>
  <c r="G11" i="6" s="1"/>
  <c r="H28" i="1"/>
  <c r="G13" i="6" s="1"/>
  <c r="H27" i="1"/>
  <c r="G12" i="6" s="1"/>
  <c r="B19" i="8" l="1"/>
  <c r="C164" i="1"/>
  <c r="C19" i="8" s="1"/>
  <c r="C118" i="1"/>
  <c r="C126" i="1"/>
  <c r="B81" i="1"/>
  <c r="C81" i="1" s="1"/>
  <c r="C112" i="1"/>
  <c r="B78" i="1"/>
  <c r="C78" i="1" s="1"/>
  <c r="C104" i="1"/>
  <c r="C74" i="1"/>
  <c r="C30" i="1"/>
  <c r="B15" i="6" s="1"/>
  <c r="B80" i="1"/>
  <c r="C80" i="1" s="1"/>
  <c r="B144" i="1" s="1"/>
  <c r="C117" i="1"/>
  <c r="C125" i="1"/>
  <c r="C98" i="1"/>
  <c r="C90" i="1"/>
  <c r="B75" i="1"/>
  <c r="C75" i="1" s="1"/>
  <c r="C111" i="1"/>
  <c r="C107" i="1"/>
  <c r="B27" i="9" s="1"/>
  <c r="C105" i="1"/>
  <c r="B25" i="9" s="1"/>
  <c r="B76" i="1"/>
  <c r="C76" i="1" s="1"/>
  <c r="C77" i="1"/>
  <c r="C79" i="1"/>
  <c r="B143" i="1" s="1"/>
  <c r="C97" i="1"/>
  <c r="C93" i="1"/>
  <c r="B14" i="9" s="1"/>
  <c r="C91" i="1"/>
  <c r="B12" i="9" s="1"/>
  <c r="B73" i="1"/>
  <c r="C73" i="1" s="1"/>
  <c r="B138" i="1" s="1"/>
  <c r="B23" i="6"/>
  <c r="B32" i="6"/>
  <c r="B24" i="6"/>
  <c r="B28" i="6"/>
  <c r="B25" i="6"/>
  <c r="B26" i="6"/>
  <c r="B12" i="6"/>
  <c r="B10" i="6"/>
  <c r="B13" i="6"/>
  <c r="B11" i="6"/>
  <c r="B27" i="6"/>
  <c r="B145" i="1" l="1"/>
  <c r="B140" i="1"/>
  <c r="B142" i="1"/>
  <c r="B141" i="1"/>
  <c r="B139" i="1"/>
  <c r="B137" i="1"/>
  <c r="C137" i="1"/>
  <c r="H137" i="1"/>
  <c r="C140" i="1"/>
  <c r="H140" i="1"/>
  <c r="B24" i="9"/>
  <c r="C108" i="1"/>
  <c r="B28" i="9" s="1"/>
  <c r="I110" i="1" a="1"/>
  <c r="I110" i="1" s="1"/>
  <c r="H30" i="9" s="1"/>
  <c r="C144" i="1"/>
  <c r="C142" i="1"/>
  <c r="B31" i="9"/>
  <c r="H111" i="1" a="1"/>
  <c r="H111" i="1" s="1"/>
  <c r="G31" i="9" s="1"/>
  <c r="C145" i="1"/>
  <c r="C138" i="1"/>
  <c r="B11" i="9"/>
  <c r="C94" i="1"/>
  <c r="I96" i="1" s="1" a="1"/>
  <c r="I96" i="1" s="1"/>
  <c r="D96" i="1"/>
  <c r="C17" i="9" s="1"/>
  <c r="B45" i="9"/>
  <c r="C139" i="1"/>
  <c r="B19" i="9"/>
  <c r="H98" i="1" a="1"/>
  <c r="H98" i="1" s="1"/>
  <c r="G19" i="9" s="1"/>
  <c r="B37" i="9"/>
  <c r="C122" i="1"/>
  <c r="B41" i="9" s="1"/>
  <c r="C141" i="1"/>
  <c r="H141" i="1"/>
  <c r="B18" i="9"/>
  <c r="H97" i="1" a="1"/>
  <c r="H97" i="1" s="1"/>
  <c r="G18" i="9" s="1"/>
  <c r="B32" i="9"/>
  <c r="H112" i="1" a="1"/>
  <c r="H112" i="1" s="1"/>
  <c r="G32" i="9" s="1"/>
  <c r="B44" i="9"/>
  <c r="C143" i="1"/>
  <c r="H143" i="1"/>
  <c r="B36" i="9"/>
  <c r="C120" i="1"/>
  <c r="B39" i="9" s="1"/>
  <c r="H126" i="1" a="1"/>
  <c r="H126" i="1" s="1"/>
  <c r="G45" i="9" s="1"/>
  <c r="H125" i="1" a="1"/>
  <c r="H125" i="1" s="1"/>
  <c r="G44" i="9" s="1"/>
  <c r="H124" i="1" a="1"/>
  <c r="H124" i="1" s="1"/>
  <c r="G43" i="9" s="1"/>
  <c r="G60" i="1"/>
  <c r="F43" i="6" s="1"/>
  <c r="B31" i="6"/>
  <c r="B17" i="6"/>
  <c r="B30" i="6"/>
  <c r="F48" i="1"/>
  <c r="B18" i="6"/>
  <c r="B19" i="6"/>
  <c r="D34" i="1"/>
  <c r="D81" i="1" s="1"/>
  <c r="D47" i="1"/>
  <c r="F47" i="1"/>
  <c r="E47" i="1"/>
  <c r="F46" i="1"/>
  <c r="E46" i="1"/>
  <c r="D46" i="1"/>
  <c r="D48" i="1"/>
  <c r="E48" i="1"/>
  <c r="I34" i="1" a="1"/>
  <c r="I34" i="1" s="1"/>
  <c r="I81" i="1" s="1"/>
  <c r="H34" i="1" a="1"/>
  <c r="H34" i="1" s="1"/>
  <c r="I32" i="1" a="1"/>
  <c r="I32" i="1" s="1"/>
  <c r="F32" i="1"/>
  <c r="H33" i="1" a="1"/>
  <c r="H33" i="1" s="1"/>
  <c r="H32" i="1" a="1"/>
  <c r="H32" i="1" s="1"/>
  <c r="D32" i="1"/>
  <c r="I47" i="1" a="1"/>
  <c r="I47" i="1" s="1"/>
  <c r="H46" i="1" a="1"/>
  <c r="H46" i="1" s="1"/>
  <c r="F34" i="1"/>
  <c r="F81" i="1" s="1"/>
  <c r="D33" i="1"/>
  <c r="D78" i="1" s="1"/>
  <c r="I48" i="1" a="1"/>
  <c r="I48" i="1" s="1"/>
  <c r="I80" i="1" s="1"/>
  <c r="H48" i="1" a="1"/>
  <c r="H48" i="1" s="1"/>
  <c r="F33" i="1"/>
  <c r="E34" i="1"/>
  <c r="H47" i="1" a="1"/>
  <c r="H47" i="1" s="1"/>
  <c r="E32" i="1"/>
  <c r="I33" i="1" a="1"/>
  <c r="I33" i="1" s="1"/>
  <c r="I46" i="1" a="1"/>
  <c r="I46" i="1" s="1"/>
  <c r="I73" i="1" s="1"/>
  <c r="E33" i="1"/>
  <c r="E78" i="1" s="1"/>
  <c r="D140" i="1" l="1"/>
  <c r="I111" i="1" a="1"/>
  <c r="I111" i="1" s="1"/>
  <c r="H31" i="9" s="1"/>
  <c r="D75" i="1"/>
  <c r="D79" i="1"/>
  <c r="D77" i="1"/>
  <c r="D74" i="1"/>
  <c r="I112" i="1" a="1"/>
  <c r="I112" i="1" s="1"/>
  <c r="H32" i="9" s="1"/>
  <c r="I98" i="1" a="1"/>
  <c r="I98" i="1" s="1"/>
  <c r="H19" i="9" s="1"/>
  <c r="D111" i="1"/>
  <c r="C31" i="9" s="1"/>
  <c r="D112" i="1"/>
  <c r="C32" i="9" s="1"/>
  <c r="E111" i="1"/>
  <c r="D31" i="9" s="1"/>
  <c r="F75" i="1"/>
  <c r="F79" i="1"/>
  <c r="F74" i="1"/>
  <c r="F77" i="1"/>
  <c r="F112" i="1"/>
  <c r="E32" i="9" s="1"/>
  <c r="F98" i="1"/>
  <c r="E19" i="9" s="1"/>
  <c r="F111" i="1"/>
  <c r="E31" i="9" s="1"/>
  <c r="I74" i="1"/>
  <c r="I79" i="1"/>
  <c r="I77" i="1"/>
  <c r="E112" i="1"/>
  <c r="E98" i="1"/>
  <c r="H79" i="1"/>
  <c r="H74" i="1"/>
  <c r="H77" i="1"/>
  <c r="I78" i="1"/>
  <c r="D98" i="1"/>
  <c r="C19" i="9" s="1"/>
  <c r="E80" i="1"/>
  <c r="I97" i="1" a="1"/>
  <c r="I97" i="1" s="1"/>
  <c r="H18" i="9" s="1"/>
  <c r="D110" i="1"/>
  <c r="C30" i="9" s="1"/>
  <c r="E81" i="1"/>
  <c r="D80" i="1"/>
  <c r="D97" i="1"/>
  <c r="C18" i="9" s="1"/>
  <c r="F110" i="1"/>
  <c r="E30" i="9" s="1"/>
  <c r="E75" i="1"/>
  <c r="E79" i="1"/>
  <c r="E77" i="1"/>
  <c r="E74" i="1"/>
  <c r="F78" i="1"/>
  <c r="F97" i="1"/>
  <c r="E18" i="9" s="1"/>
  <c r="F96" i="1"/>
  <c r="E110" i="1"/>
  <c r="D30" i="9" s="1"/>
  <c r="H17" i="9"/>
  <c r="I137" i="1"/>
  <c r="H142" i="1"/>
  <c r="F142" i="1"/>
  <c r="F126" i="1"/>
  <c r="I142" i="1"/>
  <c r="D126" i="1"/>
  <c r="H145" i="1"/>
  <c r="I140" i="1"/>
  <c r="H144" i="1"/>
  <c r="D19" i="9"/>
  <c r="G98" i="1"/>
  <c r="F19" i="9" s="1"/>
  <c r="E126" i="1"/>
  <c r="D124" i="1"/>
  <c r="E96" i="1"/>
  <c r="E139" i="1" s="1"/>
  <c r="B15" i="9"/>
  <c r="E124" i="1"/>
  <c r="E97" i="1"/>
  <c r="D137" i="1"/>
  <c r="E156" i="1" s="1"/>
  <c r="E158" i="1"/>
  <c r="F124" i="1"/>
  <c r="I125" i="1" a="1"/>
  <c r="I125" i="1" s="1"/>
  <c r="E125" i="1"/>
  <c r="H138" i="1"/>
  <c r="I126" i="1" a="1"/>
  <c r="I126" i="1" s="1"/>
  <c r="F125" i="1"/>
  <c r="D141" i="1"/>
  <c r="H139" i="1"/>
  <c r="D138" i="1"/>
  <c r="D125" i="1"/>
  <c r="I139" i="1"/>
  <c r="I138" i="1"/>
  <c r="I124" i="1" a="1"/>
  <c r="I124" i="1" s="1"/>
  <c r="I141" i="1"/>
  <c r="D139" i="1"/>
  <c r="D142" i="1"/>
  <c r="G17" i="6"/>
  <c r="H75" i="1"/>
  <c r="G18" i="6"/>
  <c r="H78" i="1"/>
  <c r="H17" i="6"/>
  <c r="I75" i="1"/>
  <c r="G19" i="6"/>
  <c r="H81" i="1"/>
  <c r="G31" i="6"/>
  <c r="H76" i="1"/>
  <c r="D30" i="6"/>
  <c r="E73" i="1"/>
  <c r="G30" i="6"/>
  <c r="H73" i="1"/>
  <c r="C31" i="6"/>
  <c r="D76" i="1"/>
  <c r="E160" i="1" s="1"/>
  <c r="C30" i="6"/>
  <c r="D73" i="1"/>
  <c r="H31" i="6"/>
  <c r="I76" i="1"/>
  <c r="G32" i="6"/>
  <c r="H80" i="1"/>
  <c r="D31" i="6"/>
  <c r="E76" i="1"/>
  <c r="E32" i="6"/>
  <c r="F80" i="1"/>
  <c r="E30" i="6"/>
  <c r="F73" i="1"/>
  <c r="E31" i="6"/>
  <c r="F76" i="1"/>
  <c r="G48" i="1"/>
  <c r="F32" i="6" s="1"/>
  <c r="G77" i="1"/>
  <c r="H18" i="6"/>
  <c r="C18" i="6"/>
  <c r="G47" i="1"/>
  <c r="F31" i="6" s="1"/>
  <c r="G46" i="1"/>
  <c r="F30" i="6" s="1"/>
  <c r="H32" i="6"/>
  <c r="C32" i="6"/>
  <c r="D32" i="6"/>
  <c r="H30" i="6"/>
  <c r="C19" i="6"/>
  <c r="G32" i="1"/>
  <c r="F17" i="6" s="1"/>
  <c r="D17" i="6"/>
  <c r="D19" i="6"/>
  <c r="E17" i="6"/>
  <c r="E18" i="6"/>
  <c r="E19" i="6"/>
  <c r="D18" i="6"/>
  <c r="H19" i="6"/>
  <c r="C17" i="6"/>
  <c r="G34" i="1"/>
  <c r="G33" i="1"/>
  <c r="E17" i="9" l="1"/>
  <c r="F140" i="1"/>
  <c r="F141" i="1"/>
  <c r="E142" i="1"/>
  <c r="G142" i="1" s="1"/>
  <c r="F160" i="1"/>
  <c r="E161" i="1"/>
  <c r="G111" i="1"/>
  <c r="F31" i="9" s="1"/>
  <c r="F137" i="1"/>
  <c r="G112" i="1"/>
  <c r="F32" i="9" s="1"/>
  <c r="G79" i="1"/>
  <c r="G110" i="1"/>
  <c r="F30" i="9" s="1"/>
  <c r="F138" i="1"/>
  <c r="D32" i="9"/>
  <c r="F139" i="1"/>
  <c r="E141" i="1"/>
  <c r="G141" i="1" s="1"/>
  <c r="E140" i="1"/>
  <c r="G140" i="1" s="1"/>
  <c r="E157" i="1"/>
  <c r="E159" i="1"/>
  <c r="D18" i="9"/>
  <c r="G97" i="1"/>
  <c r="F18" i="9" s="1"/>
  <c r="E138" i="1"/>
  <c r="C45" i="9"/>
  <c r="D145" i="1"/>
  <c r="E164" i="1" s="1"/>
  <c r="E19" i="8" s="1"/>
  <c r="E45" i="9"/>
  <c r="F145" i="1"/>
  <c r="G164" i="1" s="1"/>
  <c r="G19" i="8" s="1"/>
  <c r="E44" i="9"/>
  <c r="F144" i="1"/>
  <c r="G139" i="1"/>
  <c r="D17" i="9"/>
  <c r="G96" i="1"/>
  <c r="F17" i="9" s="1"/>
  <c r="E137" i="1"/>
  <c r="F158" i="1" s="1"/>
  <c r="D44" i="9"/>
  <c r="G125" i="1"/>
  <c r="F44" i="9" s="1"/>
  <c r="E144" i="1"/>
  <c r="C43" i="9"/>
  <c r="D143" i="1"/>
  <c r="E162" i="1" s="1"/>
  <c r="G157" i="1"/>
  <c r="H43" i="9"/>
  <c r="I143" i="1"/>
  <c r="J159" i="1" s="1" a="1"/>
  <c r="J159" i="1" s="1"/>
  <c r="H44" i="9"/>
  <c r="I144" i="1"/>
  <c r="H45" i="9"/>
  <c r="I145" i="1"/>
  <c r="E43" i="9"/>
  <c r="F143" i="1"/>
  <c r="D45" i="9"/>
  <c r="G126" i="1"/>
  <c r="F45" i="9" s="1"/>
  <c r="E145" i="1"/>
  <c r="D43" i="9"/>
  <c r="G124" i="1"/>
  <c r="F43" i="9" s="1"/>
  <c r="E143" i="1"/>
  <c r="C44" i="9"/>
  <c r="D144" i="1"/>
  <c r="E163" i="1" s="1"/>
  <c r="E18" i="8" s="1"/>
  <c r="J157" i="1" a="1"/>
  <c r="J157" i="1" s="1"/>
  <c r="J163" i="1" a="1"/>
  <c r="J163" i="1" s="1"/>
  <c r="I160" i="1" a="1"/>
  <c r="I160" i="1" s="1"/>
  <c r="I15" i="8" s="1"/>
  <c r="I157" i="1" a="1"/>
  <c r="I157" i="1" s="1"/>
  <c r="I12" i="8" s="1"/>
  <c r="I161" i="1" a="1"/>
  <c r="I161" i="1" s="1"/>
  <c r="I16" i="8" s="1"/>
  <c r="I163" i="1" a="1"/>
  <c r="I163" i="1" s="1"/>
  <c r="I18" i="8" s="1"/>
  <c r="I156" i="1" a="1"/>
  <c r="I156" i="1" s="1"/>
  <c r="I11" i="8" s="1"/>
  <c r="I20" i="8" s="1"/>
  <c r="I162" i="1" a="1"/>
  <c r="I162" i="1" s="1"/>
  <c r="I17" i="8" s="1"/>
  <c r="I164" i="1" a="1"/>
  <c r="I164" i="1" s="1"/>
  <c r="I19" i="8" s="1"/>
  <c r="I158" i="1" a="1"/>
  <c r="I158" i="1" s="1"/>
  <c r="I13" i="8" s="1"/>
  <c r="I159" i="1" a="1"/>
  <c r="I159" i="1" s="1"/>
  <c r="I14" i="8" s="1"/>
  <c r="G73" i="1"/>
  <c r="G74" i="1"/>
  <c r="G78" i="1"/>
  <c r="G76" i="1"/>
  <c r="G81" i="1"/>
  <c r="G80" i="1"/>
  <c r="F19" i="6"/>
  <c r="F18" i="6"/>
  <c r="C15" i="8"/>
  <c r="B15" i="8"/>
  <c r="C18" i="8"/>
  <c r="B18" i="8"/>
  <c r="C16" i="8"/>
  <c r="B16" i="8"/>
  <c r="C17" i="8"/>
  <c r="B17" i="8"/>
  <c r="G75" i="1"/>
  <c r="G156" i="1" l="1"/>
  <c r="G161" i="1"/>
  <c r="G160" i="1"/>
  <c r="H160" i="1" s="1"/>
  <c r="G162" i="1"/>
  <c r="G17" i="8" s="1"/>
  <c r="J162" i="1" a="1"/>
  <c r="J162" i="1" s="1"/>
  <c r="J156" i="1" a="1"/>
  <c r="J156" i="1" s="1"/>
  <c r="G159" i="1"/>
  <c r="J158" i="1" a="1"/>
  <c r="J158" i="1" s="1"/>
  <c r="J160" i="1" a="1"/>
  <c r="J160" i="1" s="1"/>
  <c r="J164" i="1" a="1"/>
  <c r="J164" i="1" s="1"/>
  <c r="J19" i="8" s="1"/>
  <c r="G163" i="1"/>
  <c r="G18" i="8" s="1"/>
  <c r="F161" i="1"/>
  <c r="H161" i="1" s="1"/>
  <c r="F159" i="1"/>
  <c r="H159" i="1" s="1"/>
  <c r="G138" i="1"/>
  <c r="J161" i="1" a="1"/>
  <c r="J161" i="1" s="1"/>
  <c r="F157" i="1"/>
  <c r="H157" i="1" s="1"/>
  <c r="G158" i="1"/>
  <c r="H158" i="1" s="1"/>
  <c r="G137" i="1"/>
  <c r="F156" i="1"/>
  <c r="G143" i="1"/>
  <c r="F162" i="1"/>
  <c r="H162" i="1" s="1"/>
  <c r="G145" i="1"/>
  <c r="F164" i="1"/>
  <c r="G144" i="1"/>
  <c r="F163" i="1"/>
  <c r="G12" i="8"/>
  <c r="F13" i="8"/>
  <c r="E15" i="8"/>
  <c r="E16" i="8"/>
  <c r="E14" i="8"/>
  <c r="E17" i="8"/>
  <c r="G16" i="8"/>
  <c r="C13" i="8"/>
  <c r="B13" i="8"/>
  <c r="G13" i="8"/>
  <c r="E13" i="8"/>
  <c r="C12" i="8"/>
  <c r="B12" i="8"/>
  <c r="E12" i="8"/>
  <c r="C11" i="8"/>
  <c r="B11" i="8"/>
  <c r="C14" i="8"/>
  <c r="B14" i="8"/>
  <c r="G14" i="8"/>
  <c r="F14" i="8"/>
  <c r="H163" i="1" l="1"/>
  <c r="G15" i="8"/>
  <c r="H164" i="1"/>
  <c r="H19" i="8" s="1"/>
  <c r="F19" i="8"/>
  <c r="F17" i="8"/>
  <c r="E11" i="8"/>
  <c r="G11" i="8"/>
  <c r="G20" i="8" s="1"/>
  <c r="H15" i="8"/>
  <c r="H12" i="8"/>
  <c r="F15" i="8"/>
  <c r="J16" i="8"/>
  <c r="J15" i="8"/>
  <c r="F12" i="8"/>
  <c r="H17" i="8"/>
  <c r="J18" i="8"/>
  <c r="J17" i="8"/>
  <c r="H14" i="8"/>
  <c r="H13" i="8"/>
  <c r="J12" i="8" l="1"/>
  <c r="J11" i="8"/>
  <c r="J13" i="8"/>
  <c r="J14" i="8"/>
  <c r="H16" i="8"/>
  <c r="F16" i="8"/>
  <c r="H18" i="8"/>
  <c r="F18" i="8"/>
  <c r="H156" i="1"/>
  <c r="H11" i="8" s="1"/>
  <c r="F11" i="8"/>
  <c r="F20" i="8" s="1"/>
  <c r="J20" i="8" l="1"/>
  <c r="H20" i="8"/>
</calcChain>
</file>

<file path=xl/sharedStrings.xml><?xml version="1.0" encoding="utf-8"?>
<sst xmlns="http://schemas.openxmlformats.org/spreadsheetml/2006/main" count="344" uniqueCount="89">
  <si>
    <t>Ort</t>
  </si>
  <si>
    <t>Datum</t>
  </si>
  <si>
    <t>Teilnehmerliste</t>
  </si>
  <si>
    <t>Vorname</t>
  </si>
  <si>
    <t>Nachname</t>
  </si>
  <si>
    <t>Name kombiniert</t>
  </si>
  <si>
    <t>Verein</t>
  </si>
  <si>
    <t>Gruppe</t>
  </si>
  <si>
    <t>GD</t>
  </si>
  <si>
    <t>A</t>
  </si>
  <si>
    <t>B</t>
  </si>
  <si>
    <t>Gruppe A</t>
  </si>
  <si>
    <t>Begegnung</t>
  </si>
  <si>
    <t>Spieler</t>
  </si>
  <si>
    <t>MP</t>
  </si>
  <si>
    <t>Pkt.</t>
  </si>
  <si>
    <t>Aufn.</t>
  </si>
  <si>
    <t>BED</t>
  </si>
  <si>
    <t>HS</t>
  </si>
  <si>
    <t>A1</t>
  </si>
  <si>
    <t>A2</t>
  </si>
  <si>
    <t>A3</t>
  </si>
  <si>
    <t>Gewinner Spiel 1</t>
  </si>
  <si>
    <t>Gewinner Spiel 2</t>
  </si>
  <si>
    <t>Verlierer Spiel 1</t>
  </si>
  <si>
    <t>Verlierer Spiel 2</t>
  </si>
  <si>
    <t>Rang</t>
  </si>
  <si>
    <t>Turnier</t>
  </si>
  <si>
    <t>Modus</t>
  </si>
  <si>
    <t>Gruppe B</t>
  </si>
  <si>
    <t>B1</t>
  </si>
  <si>
    <t>B2</t>
  </si>
  <si>
    <t>B3</t>
  </si>
  <si>
    <t>Spiel Nr.</t>
  </si>
  <si>
    <t>Rangking
Gruppe A</t>
  </si>
  <si>
    <t>Rangking
Gruppe B</t>
  </si>
  <si>
    <t>Position</t>
  </si>
  <si>
    <t>Ranking nach Gruppenphase</t>
  </si>
  <si>
    <t>Rang Gruppe</t>
  </si>
  <si>
    <t>Rang Gesamt</t>
  </si>
  <si>
    <t>Gewinner Spiel 3</t>
  </si>
  <si>
    <t>Verlierer Spiel 3</t>
  </si>
  <si>
    <t>Endergebnis</t>
  </si>
  <si>
    <t>RLP</t>
  </si>
  <si>
    <t>Runde</t>
  </si>
  <si>
    <t>Saison</t>
  </si>
  <si>
    <t>2026/2027</t>
  </si>
  <si>
    <t>Ort:</t>
  </si>
  <si>
    <t>Datum:</t>
  </si>
  <si>
    <t>Modus:</t>
  </si>
  <si>
    <t>Distanz</t>
  </si>
  <si>
    <t>Distanz:</t>
  </si>
  <si>
    <t>Platz</t>
  </si>
  <si>
    <t>Summe</t>
  </si>
  <si>
    <t>--&gt; zum ausfüllen</t>
  </si>
  <si>
    <t>--&gt; zum Sortieren</t>
  </si>
  <si>
    <t>Meisterschaft Dreiband</t>
  </si>
  <si>
    <t>BC Musterort</t>
  </si>
  <si>
    <t>00.-00. Monat 20XX</t>
  </si>
  <si>
    <t>00 Punkte / 00 Aufnahmen</t>
  </si>
  <si>
    <t>Einzelmeisterschaft Dreiband mit 9 Teilnehmern</t>
  </si>
  <si>
    <t>3 Gruppen á 3 Spieler, danach folgende Gruppen: Gruppenersten um Platz 1 bis 3 | Gruppenzweiten um Platz 4 bis 6 | Gruppendritten um Platz 7 bis 9</t>
  </si>
  <si>
    <t>C1</t>
  </si>
  <si>
    <t>C2</t>
  </si>
  <si>
    <t>C3</t>
  </si>
  <si>
    <t>C</t>
  </si>
  <si>
    <t>Gruppe C</t>
  </si>
  <si>
    <t>Rangking
Gruppe C</t>
  </si>
  <si>
    <t>Gruppe Platz 1 - 3</t>
  </si>
  <si>
    <t>Rangking
Gruppe Platz 1 - 3</t>
  </si>
  <si>
    <t>Gruppe Platz 4 - 6</t>
  </si>
  <si>
    <t>Rangking
Gruppe Platz 4 - 6</t>
  </si>
  <si>
    <t>Gruppe Platz 7 - 9</t>
  </si>
  <si>
    <t>Rangking
Platz 7 - 9</t>
  </si>
  <si>
    <t>--------------------------------------------------------------------------------------------------------------------------------------------------------------------------------------------------------------------------------</t>
  </si>
  <si>
    <t>Verlierer Spiel 10</t>
  </si>
  <si>
    <t>Gewinner Spiel 10</t>
  </si>
  <si>
    <t>Verlierer Spiel 11</t>
  </si>
  <si>
    <t>Gewinner Spiel 11</t>
  </si>
  <si>
    <t>Verlierer Spiel 12</t>
  </si>
  <si>
    <t>Gewinner Spiel 12</t>
  </si>
  <si>
    <t>Ranking der Endrunde</t>
  </si>
  <si>
    <t>Gruppezugehörigkeit</t>
  </si>
  <si>
    <t>Gruppe 1 - 3</t>
  </si>
  <si>
    <t>Gruppe 4 - 6</t>
  </si>
  <si>
    <t>Gruppe 7 - 9</t>
  </si>
  <si>
    <t>Gruppe
Platz 1 - 3</t>
  </si>
  <si>
    <t>Gruppe
Platz 4 - 6</t>
  </si>
  <si>
    <t>Gruppe
Platz 7 - 9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</si>
</sst>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0A0A0"/>
        <bgColor indexed="64"/>
      </patternFill>
    </fill>
    <fill>
      <patternFill patternType="solid">
        <fgColor rgb="FFC88C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medium">
        <color rgb="FFFFC000"/>
      </right>
      <top style="medium">
        <color auto="1"/>
      </top>
      <bottom style="medium">
        <color rgb="FFFFC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rgb="FFFFC000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FFC000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rgb="FFFFC000"/>
      </right>
      <top/>
      <bottom style="medium">
        <color auto="1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 style="thin">
        <color auto="1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rgb="FFFF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3">
    <xf numFmtId="0" fontId="0" fillId="0" borderId="0" xfId="0"/>
    <xf numFmtId="0" fontId="0" fillId="5" borderId="10" xfId="0" applyFill="1" applyBorder="1" applyProtection="1">
      <protection locked="0"/>
    </xf>
    <xf numFmtId="0" fontId="0" fillId="6" borderId="13" xfId="0" applyFont="1" applyFill="1" applyBorder="1" applyProtection="1">
      <protection locked="0"/>
    </xf>
    <xf numFmtId="164" fontId="0" fillId="6" borderId="13" xfId="0" applyNumberFormat="1" applyFont="1" applyFill="1" applyBorder="1" applyProtection="1">
      <protection locked="0"/>
    </xf>
    <xf numFmtId="0" fontId="1" fillId="6" borderId="14" xfId="0" applyFont="1" applyFill="1" applyBorder="1" applyProtection="1">
      <protection locked="0"/>
    </xf>
    <xf numFmtId="0" fontId="3" fillId="0" borderId="0" xfId="0" applyFont="1"/>
    <xf numFmtId="0" fontId="3" fillId="0" borderId="1" xfId="0" applyFont="1" applyBorder="1"/>
    <xf numFmtId="0" fontId="4" fillId="2" borderId="1" xfId="0" applyFont="1" applyFill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0" fontId="3" fillId="0" borderId="3" xfId="0" applyFont="1" applyBorder="1"/>
    <xf numFmtId="164" fontId="3" fillId="0" borderId="3" xfId="0" applyNumberFormat="1" applyFont="1" applyBorder="1"/>
    <xf numFmtId="164" fontId="3" fillId="0" borderId="3" xfId="0" applyNumberFormat="1" applyFont="1" applyBorder="1" applyAlignment="1">
      <alignment horizontal="right"/>
    </xf>
    <xf numFmtId="0" fontId="3" fillId="0" borderId="4" xfId="0" applyFont="1" applyBorder="1"/>
    <xf numFmtId="164" fontId="3" fillId="0" borderId="4" xfId="0" applyNumberFormat="1" applyFont="1" applyBorder="1"/>
    <xf numFmtId="164" fontId="3" fillId="0" borderId="4" xfId="0" applyNumberFormat="1" applyFont="1" applyBorder="1" applyAlignment="1">
      <alignment horizontal="right"/>
    </xf>
    <xf numFmtId="0" fontId="4" fillId="2" borderId="23" xfId="0" applyFont="1" applyFill="1" applyBorder="1"/>
    <xf numFmtId="0" fontId="3" fillId="5" borderId="1" xfId="0" applyFont="1" applyFill="1" applyBorder="1"/>
    <xf numFmtId="0" fontId="3" fillId="7" borderId="1" xfId="0" applyFont="1" applyFill="1" applyBorder="1"/>
    <xf numFmtId="0" fontId="5" fillId="2" borderId="1" xfId="0" applyFont="1" applyFill="1" applyBorder="1" applyAlignment="1" applyProtection="1">
      <alignment horizontal="center"/>
    </xf>
    <xf numFmtId="0" fontId="6" fillId="9" borderId="1" xfId="0" applyFont="1" applyFill="1" applyBorder="1" applyAlignment="1" applyProtection="1">
      <alignment horizontal="center"/>
    </xf>
    <xf numFmtId="0" fontId="6" fillId="8" borderId="1" xfId="0" applyFont="1" applyFill="1" applyBorder="1" applyAlignment="1" applyProtection="1">
      <alignment horizontal="center"/>
    </xf>
    <xf numFmtId="0" fontId="6" fillId="8" borderId="3" xfId="0" applyFont="1" applyFill="1" applyBorder="1" applyAlignment="1" applyProtection="1">
      <alignment horizontal="center"/>
    </xf>
    <xf numFmtId="0" fontId="6" fillId="8" borderId="2" xfId="0" applyFont="1" applyFill="1" applyBorder="1" applyAlignment="1" applyProtection="1">
      <alignment horizontal="center"/>
    </xf>
    <xf numFmtId="0" fontId="0" fillId="0" borderId="0" xfId="0" applyProtection="1"/>
    <xf numFmtId="0" fontId="1" fillId="2" borderId="1" xfId="0" applyFont="1" applyFill="1" applyBorder="1" applyProtection="1"/>
    <xf numFmtId="0" fontId="1" fillId="2" borderId="4" xfId="0" applyFont="1" applyFill="1" applyBorder="1" applyProtection="1"/>
    <xf numFmtId="0" fontId="0" fillId="0" borderId="6" xfId="0" applyBorder="1" applyProtection="1"/>
    <xf numFmtId="0" fontId="0" fillId="0" borderId="11" xfId="0" applyBorder="1" applyProtection="1"/>
    <xf numFmtId="0" fontId="0" fillId="0" borderId="1" xfId="0" applyBorder="1" applyProtection="1"/>
    <xf numFmtId="164" fontId="0" fillId="0" borderId="5" xfId="0" applyNumberFormat="1" applyBorder="1" applyProtection="1"/>
    <xf numFmtId="164" fontId="0" fillId="0" borderId="6" xfId="0" applyNumberFormat="1" applyBorder="1" applyAlignment="1" applyProtection="1">
      <alignment horizontal="right"/>
    </xf>
    <xf numFmtId="0" fontId="0" fillId="0" borderId="2" xfId="0" applyBorder="1" applyProtection="1"/>
    <xf numFmtId="0" fontId="0" fillId="0" borderId="12" xfId="0" applyBorder="1" applyProtection="1"/>
    <xf numFmtId="0" fontId="0" fillId="0" borderId="9" xfId="0" applyBorder="1" applyProtection="1"/>
    <xf numFmtId="164" fontId="0" fillId="0" borderId="2" xfId="0" applyNumberFormat="1" applyBorder="1" applyProtection="1"/>
    <xf numFmtId="164" fontId="0" fillId="0" borderId="12" xfId="0" applyNumberFormat="1" applyBorder="1" applyAlignment="1" applyProtection="1">
      <alignment horizontal="right"/>
    </xf>
    <xf numFmtId="0" fontId="0" fillId="0" borderId="3" xfId="0" applyBorder="1" applyProtection="1"/>
    <xf numFmtId="0" fontId="0" fillId="0" borderId="8" xfId="0" applyBorder="1" applyProtection="1"/>
    <xf numFmtId="164" fontId="0" fillId="0" borderId="7" xfId="0" applyNumberFormat="1" applyBorder="1" applyProtection="1"/>
    <xf numFmtId="164" fontId="0" fillId="0" borderId="8" xfId="0" applyNumberFormat="1" applyBorder="1" applyAlignment="1" applyProtection="1">
      <alignment horizontal="right"/>
    </xf>
    <xf numFmtId="0" fontId="1" fillId="2" borderId="15" xfId="0" applyFont="1" applyFill="1" applyBorder="1" applyProtection="1"/>
    <xf numFmtId="0" fontId="0" fillId="4" borderId="1" xfId="0" applyFill="1" applyBorder="1" applyProtection="1"/>
    <xf numFmtId="0" fontId="1" fillId="2" borderId="7" xfId="0" applyFont="1" applyFill="1" applyBorder="1" applyProtection="1"/>
    <xf numFmtId="0" fontId="0" fillId="4" borderId="5" xfId="0" applyFill="1" applyBorder="1" applyProtection="1"/>
    <xf numFmtId="164" fontId="0" fillId="0" borderId="1" xfId="0" applyNumberFormat="1" applyBorder="1" applyProtection="1"/>
    <xf numFmtId="0" fontId="0" fillId="6" borderId="22" xfId="0" applyFill="1" applyBorder="1" applyProtection="1">
      <protection locked="0"/>
    </xf>
    <xf numFmtId="0" fontId="0" fillId="6" borderId="13" xfId="0" applyFill="1" applyBorder="1" applyProtection="1">
      <protection locked="0"/>
    </xf>
    <xf numFmtId="164" fontId="0" fillId="6" borderId="13" xfId="0" applyNumberFormat="1" applyFill="1" applyBorder="1" applyProtection="1">
      <protection locked="0"/>
    </xf>
    <xf numFmtId="1" fontId="0" fillId="6" borderId="13" xfId="0" applyNumberFormat="1" applyFill="1" applyBorder="1" applyProtection="1">
      <protection locked="0"/>
    </xf>
    <xf numFmtId="0" fontId="0" fillId="0" borderId="0" xfId="0" quotePrefix="1" applyProtection="1"/>
    <xf numFmtId="3" fontId="5" fillId="8" borderId="3" xfId="0" applyNumberFormat="1" applyFont="1" applyFill="1" applyBorder="1" applyAlignment="1" applyProtection="1">
      <alignment horizontal="right"/>
    </xf>
    <xf numFmtId="164" fontId="5" fillId="8" borderId="3" xfId="0" applyNumberFormat="1" applyFont="1" applyFill="1" applyBorder="1" applyAlignment="1" applyProtection="1">
      <alignment horizontal="right"/>
    </xf>
    <xf numFmtId="0" fontId="5" fillId="8" borderId="3" xfId="0" applyFont="1" applyFill="1" applyBorder="1" applyAlignment="1" applyProtection="1">
      <alignment horizontal="right"/>
    </xf>
    <xf numFmtId="0" fontId="6" fillId="8" borderId="3" xfId="0" applyFont="1" applyFill="1" applyBorder="1" applyAlignment="1" applyProtection="1">
      <alignment horizontal="right"/>
    </xf>
    <xf numFmtId="0" fontId="0" fillId="12" borderId="6" xfId="0" applyFill="1" applyBorder="1" applyProtection="1"/>
    <xf numFmtId="0" fontId="0" fillId="8" borderId="6" xfId="0" applyFill="1" applyBorder="1" applyProtection="1"/>
    <xf numFmtId="0" fontId="0" fillId="12" borderId="5" xfId="0" applyFill="1" applyBorder="1" applyProtection="1"/>
    <xf numFmtId="0" fontId="0" fillId="8" borderId="5" xfId="0" applyFill="1" applyBorder="1" applyProtection="1"/>
    <xf numFmtId="0" fontId="0" fillId="0" borderId="0" xfId="0" applyAlignment="1" applyProtection="1"/>
    <xf numFmtId="0" fontId="0" fillId="4" borderId="6" xfId="0" applyFill="1" applyBorder="1" applyProtection="1"/>
    <xf numFmtId="0" fontId="0" fillId="13" borderId="1" xfId="0" applyFill="1" applyBorder="1" applyProtection="1"/>
    <xf numFmtId="0" fontId="0" fillId="13" borderId="5" xfId="0" applyFill="1" applyBorder="1" applyProtection="1"/>
    <xf numFmtId="0" fontId="0" fillId="8" borderId="1" xfId="0" applyFill="1" applyBorder="1" applyProtection="1"/>
    <xf numFmtId="0" fontId="7" fillId="0" borderId="0" xfId="0" quotePrefix="1" applyFont="1" applyProtection="1"/>
    <xf numFmtId="0" fontId="3" fillId="6" borderId="1" xfId="0" applyFont="1" applyFill="1" applyBorder="1"/>
    <xf numFmtId="0" fontId="6" fillId="10" borderId="1" xfId="0" applyFont="1" applyFill="1" applyBorder="1" applyAlignment="1" applyProtection="1">
      <alignment horizontal="center"/>
    </xf>
    <xf numFmtId="0" fontId="6" fillId="4" borderId="1" xfId="0" applyFont="1" applyFill="1" applyBorder="1" applyAlignment="1" applyProtection="1">
      <alignment horizontal="center"/>
    </xf>
    <xf numFmtId="0" fontId="6" fillId="4" borderId="3" xfId="0" applyFont="1" applyFill="1" applyBorder="1" applyAlignment="1" applyProtection="1">
      <alignment horizontal="center"/>
    </xf>
    <xf numFmtId="0" fontId="6" fillId="11" borderId="2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 wrapText="1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/>
    </xf>
    <xf numFmtId="0" fontId="1" fillId="3" borderId="11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4" fillId="8" borderId="4" xfId="0" applyFont="1" applyFill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4" fillId="3" borderId="4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/>
    </xf>
    <xf numFmtId="0" fontId="5" fillId="8" borderId="3" xfId="0" applyFont="1" applyFill="1" applyBorder="1" applyAlignment="1" applyProtection="1">
      <alignment horizontal="center"/>
    </xf>
  </cellXfs>
  <cellStyles count="3">
    <cellStyle name="Standard" xfId="0" builtinId="0"/>
    <cellStyle name="Standard 2" xfId="1"/>
    <cellStyle name="Standard 2 2" xfId="2"/>
  </cellStyles>
  <dxfs count="15">
    <dxf>
      <fill>
        <patternFill>
          <bgColor rgb="FFFFFF96"/>
        </patternFill>
      </fill>
    </dxf>
    <dxf>
      <fill>
        <patternFill>
          <bgColor rgb="FFFFFF96"/>
        </patternFill>
      </fill>
    </dxf>
    <dxf>
      <fill>
        <patternFill>
          <bgColor rgb="FFFFFF96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FF96"/>
      <color rgb="FF78FF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30</xdr:row>
      <xdr:rowOff>0</xdr:rowOff>
    </xdr:from>
    <xdr:to>
      <xdr:col>20</xdr:col>
      <xdr:colOff>609599</xdr:colOff>
      <xdr:row>31</xdr:row>
      <xdr:rowOff>66675</xdr:rowOff>
    </xdr:to>
    <xdr:sp macro="" textlink="">
      <xdr:nvSpPr>
        <xdr:cNvPr id="2" name="Textfeld 1"/>
        <xdr:cNvSpPr txBox="1"/>
      </xdr:nvSpPr>
      <xdr:spPr>
        <a:xfrm>
          <a:off x="10306050" y="832485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(Gruppe A) sortieren</a:t>
          </a:r>
          <a:endParaRPr lang="de-DE" sz="1100"/>
        </a:p>
      </xdr:txBody>
    </xdr:sp>
    <xdr:clientData/>
  </xdr:twoCellAnchor>
  <xdr:twoCellAnchor editAs="oneCell">
    <xdr:from>
      <xdr:col>11</xdr:col>
      <xdr:colOff>19050</xdr:colOff>
      <xdr:row>31</xdr:row>
      <xdr:rowOff>123826</xdr:rowOff>
    </xdr:from>
    <xdr:to>
      <xdr:col>21</xdr:col>
      <xdr:colOff>19050</xdr:colOff>
      <xdr:row>40</xdr:row>
      <xdr:rowOff>1682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44275" y="6267451"/>
          <a:ext cx="6096000" cy="1649506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44</xdr:row>
      <xdr:rowOff>0</xdr:rowOff>
    </xdr:from>
    <xdr:to>
      <xdr:col>20</xdr:col>
      <xdr:colOff>609599</xdr:colOff>
      <xdr:row>45</xdr:row>
      <xdr:rowOff>76200</xdr:rowOff>
    </xdr:to>
    <xdr:sp macro="" textlink="">
      <xdr:nvSpPr>
        <xdr:cNvPr id="4" name="Textfeld 3"/>
        <xdr:cNvSpPr txBox="1"/>
      </xdr:nvSpPr>
      <xdr:spPr>
        <a:xfrm>
          <a:off x="11325225" y="11115675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(Gruppe B) sortieren</a:t>
          </a:r>
          <a:endParaRPr lang="de-DE" sz="1100"/>
        </a:p>
      </xdr:txBody>
    </xdr:sp>
    <xdr:clientData/>
  </xdr:twoCellAnchor>
  <xdr:twoCellAnchor editAs="oneCell">
    <xdr:from>
      <xdr:col>11</xdr:col>
      <xdr:colOff>9525</xdr:colOff>
      <xdr:row>45</xdr:row>
      <xdr:rowOff>95250</xdr:rowOff>
    </xdr:from>
    <xdr:to>
      <xdr:col>21</xdr:col>
      <xdr:colOff>9525</xdr:colOff>
      <xdr:row>53</xdr:row>
      <xdr:rowOff>173131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0" y="9010650"/>
          <a:ext cx="6096000" cy="1649506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</xdr:colOff>
      <xdr:row>72</xdr:row>
      <xdr:rowOff>152400</xdr:rowOff>
    </xdr:from>
    <xdr:to>
      <xdr:col>21</xdr:col>
      <xdr:colOff>28575</xdr:colOff>
      <xdr:row>82</xdr:row>
      <xdr:rowOff>654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34750" y="14354175"/>
          <a:ext cx="6115050" cy="1838979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71</xdr:row>
      <xdr:rowOff>0</xdr:rowOff>
    </xdr:from>
    <xdr:to>
      <xdr:col>20</xdr:col>
      <xdr:colOff>609599</xdr:colOff>
      <xdr:row>72</xdr:row>
      <xdr:rowOff>76200</xdr:rowOff>
    </xdr:to>
    <xdr:sp macro="" textlink="">
      <xdr:nvSpPr>
        <xdr:cNvPr id="12" name="Textfeld 11"/>
        <xdr:cNvSpPr txBox="1"/>
      </xdr:nvSpPr>
      <xdr:spPr>
        <a:xfrm>
          <a:off x="11325225" y="1325880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Gruppenphase) sortieren</a:t>
          </a:r>
          <a:endParaRPr lang="de-DE" sz="1100"/>
        </a:p>
      </xdr:txBody>
    </xdr:sp>
    <xdr:clientData/>
  </xdr:twoCellAnchor>
  <xdr:twoCellAnchor>
    <xdr:from>
      <xdr:col>11</xdr:col>
      <xdr:colOff>0</xdr:colOff>
      <xdr:row>58</xdr:row>
      <xdr:rowOff>0</xdr:rowOff>
    </xdr:from>
    <xdr:to>
      <xdr:col>20</xdr:col>
      <xdr:colOff>609599</xdr:colOff>
      <xdr:row>59</xdr:row>
      <xdr:rowOff>76200</xdr:rowOff>
    </xdr:to>
    <xdr:sp macro="" textlink="">
      <xdr:nvSpPr>
        <xdr:cNvPr id="14" name="Textfeld 13"/>
        <xdr:cNvSpPr txBox="1"/>
      </xdr:nvSpPr>
      <xdr:spPr>
        <a:xfrm>
          <a:off x="11325225" y="1148715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(Gruppe C) sortieren</a:t>
          </a:r>
          <a:endParaRPr lang="de-DE" sz="1100"/>
        </a:p>
      </xdr:txBody>
    </xdr:sp>
    <xdr:clientData/>
  </xdr:twoCellAnchor>
  <xdr:twoCellAnchor editAs="oneCell">
    <xdr:from>
      <xdr:col>11</xdr:col>
      <xdr:colOff>9525</xdr:colOff>
      <xdr:row>59</xdr:row>
      <xdr:rowOff>95250</xdr:rowOff>
    </xdr:from>
    <xdr:to>
      <xdr:col>21</xdr:col>
      <xdr:colOff>9525</xdr:colOff>
      <xdr:row>68</xdr:row>
      <xdr:rowOff>1681</xdr:rowOff>
    </xdr:to>
    <xdr:pic>
      <xdr:nvPicPr>
        <xdr:cNvPr id="16" name="Grafik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0" y="11782425"/>
          <a:ext cx="6096000" cy="1649506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94</xdr:row>
      <xdr:rowOff>0</xdr:rowOff>
    </xdr:from>
    <xdr:to>
      <xdr:col>20</xdr:col>
      <xdr:colOff>609599</xdr:colOff>
      <xdr:row>95</xdr:row>
      <xdr:rowOff>66675</xdr:rowOff>
    </xdr:to>
    <xdr:sp macro="" textlink="">
      <xdr:nvSpPr>
        <xdr:cNvPr id="11" name="Textfeld 10"/>
        <xdr:cNvSpPr txBox="1"/>
      </xdr:nvSpPr>
      <xdr:spPr>
        <a:xfrm>
          <a:off x="11325225" y="18554700"/>
          <a:ext cx="6095999" cy="2667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(Gruppe Platz 1 - 3) sortieren</a:t>
          </a:r>
          <a:endParaRPr lang="de-DE" sz="1100"/>
        </a:p>
      </xdr:txBody>
    </xdr:sp>
    <xdr:clientData/>
  </xdr:twoCellAnchor>
  <xdr:twoCellAnchor editAs="oneCell">
    <xdr:from>
      <xdr:col>11</xdr:col>
      <xdr:colOff>19050</xdr:colOff>
      <xdr:row>95</xdr:row>
      <xdr:rowOff>123826</xdr:rowOff>
    </xdr:from>
    <xdr:to>
      <xdr:col>21</xdr:col>
      <xdr:colOff>19050</xdr:colOff>
      <xdr:row>104</xdr:row>
      <xdr:rowOff>1682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44275" y="18878551"/>
          <a:ext cx="6096000" cy="1649506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108</xdr:row>
      <xdr:rowOff>0</xdr:rowOff>
    </xdr:from>
    <xdr:to>
      <xdr:col>20</xdr:col>
      <xdr:colOff>609599</xdr:colOff>
      <xdr:row>109</xdr:row>
      <xdr:rowOff>76200</xdr:rowOff>
    </xdr:to>
    <xdr:sp macro="" textlink="">
      <xdr:nvSpPr>
        <xdr:cNvPr id="15" name="Textfeld 14"/>
        <xdr:cNvSpPr txBox="1"/>
      </xdr:nvSpPr>
      <xdr:spPr>
        <a:xfrm>
          <a:off x="11325225" y="21326475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(Gruppe Platz 4 - 6) sortieren</a:t>
          </a:r>
          <a:endParaRPr lang="de-DE" sz="1100"/>
        </a:p>
      </xdr:txBody>
    </xdr:sp>
    <xdr:clientData/>
  </xdr:twoCellAnchor>
  <xdr:twoCellAnchor editAs="oneCell">
    <xdr:from>
      <xdr:col>11</xdr:col>
      <xdr:colOff>9525</xdr:colOff>
      <xdr:row>109</xdr:row>
      <xdr:rowOff>95250</xdr:rowOff>
    </xdr:from>
    <xdr:to>
      <xdr:col>21</xdr:col>
      <xdr:colOff>9525</xdr:colOff>
      <xdr:row>117</xdr:row>
      <xdr:rowOff>173131</xdr:rowOff>
    </xdr:to>
    <xdr:pic>
      <xdr:nvPicPr>
        <xdr:cNvPr id="17" name="Grafik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0" y="21621750"/>
          <a:ext cx="6096000" cy="1649506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135</xdr:row>
      <xdr:rowOff>0</xdr:rowOff>
    </xdr:from>
    <xdr:to>
      <xdr:col>20</xdr:col>
      <xdr:colOff>609599</xdr:colOff>
      <xdr:row>136</xdr:row>
      <xdr:rowOff>76200</xdr:rowOff>
    </xdr:to>
    <xdr:sp macro="" textlink="">
      <xdr:nvSpPr>
        <xdr:cNvPr id="19" name="Textfeld 18"/>
        <xdr:cNvSpPr txBox="1"/>
      </xdr:nvSpPr>
      <xdr:spPr>
        <a:xfrm>
          <a:off x="11325225" y="2661285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der Endrunde) sortieren</a:t>
          </a:r>
          <a:endParaRPr lang="de-DE" sz="1100"/>
        </a:p>
      </xdr:txBody>
    </xdr:sp>
    <xdr:clientData/>
  </xdr:twoCellAnchor>
  <xdr:twoCellAnchor>
    <xdr:from>
      <xdr:col>11</xdr:col>
      <xdr:colOff>0</xdr:colOff>
      <xdr:row>122</xdr:row>
      <xdr:rowOff>0</xdr:rowOff>
    </xdr:from>
    <xdr:to>
      <xdr:col>20</xdr:col>
      <xdr:colOff>609599</xdr:colOff>
      <xdr:row>123</xdr:row>
      <xdr:rowOff>76200</xdr:rowOff>
    </xdr:to>
    <xdr:sp macro="" textlink="">
      <xdr:nvSpPr>
        <xdr:cNvPr id="20" name="Textfeld 19"/>
        <xdr:cNvSpPr txBox="1"/>
      </xdr:nvSpPr>
      <xdr:spPr>
        <a:xfrm>
          <a:off x="11325225" y="2409825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(Gruppe Platz 7 - 9) sortieren</a:t>
          </a:r>
          <a:endParaRPr lang="de-DE" sz="1100"/>
        </a:p>
      </xdr:txBody>
    </xdr:sp>
    <xdr:clientData/>
  </xdr:twoCellAnchor>
  <xdr:twoCellAnchor editAs="oneCell">
    <xdr:from>
      <xdr:col>11</xdr:col>
      <xdr:colOff>9525</xdr:colOff>
      <xdr:row>123</xdr:row>
      <xdr:rowOff>95250</xdr:rowOff>
    </xdr:from>
    <xdr:to>
      <xdr:col>21</xdr:col>
      <xdr:colOff>9525</xdr:colOff>
      <xdr:row>132</xdr:row>
      <xdr:rowOff>1681</xdr:rowOff>
    </xdr:to>
    <xdr:pic>
      <xdr:nvPicPr>
        <xdr:cNvPr id="21" name="Grafik 2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0" y="24393525"/>
          <a:ext cx="6096000" cy="1649506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</xdr:colOff>
      <xdr:row>136</xdr:row>
      <xdr:rowOff>114300</xdr:rowOff>
    </xdr:from>
    <xdr:to>
      <xdr:col>21</xdr:col>
      <xdr:colOff>420008</xdr:colOff>
      <xdr:row>147</xdr:row>
      <xdr:rowOff>66973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34750" y="26927175"/>
          <a:ext cx="6506483" cy="2133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M164"/>
  <sheetViews>
    <sheetView tabSelected="1" workbookViewId="0">
      <selection activeCell="B3" sqref="B3"/>
    </sheetView>
  </sheetViews>
  <sheetFormatPr baseColWidth="10" defaultColWidth="9.140625" defaultRowHeight="15" x14ac:dyDescent="0.25"/>
  <cols>
    <col min="1" max="1" width="18.140625" style="27" bestFit="1" customWidth="1"/>
    <col min="2" max="2" width="24.28515625" style="27" customWidth="1"/>
    <col min="3" max="3" width="21" style="27" bestFit="1" customWidth="1"/>
    <col min="4" max="4" width="18.140625" style="27" bestFit="1" customWidth="1"/>
    <col min="5" max="6" width="21" style="27" bestFit="1" customWidth="1"/>
    <col min="7" max="7" width="7.7109375" style="27" bestFit="1" customWidth="1"/>
    <col min="8" max="9" width="8.42578125" style="27" bestFit="1" customWidth="1"/>
    <col min="10" max="10" width="12.5703125" style="27" bestFit="1" customWidth="1"/>
    <col min="11" max="16384" width="9.140625" style="27"/>
  </cols>
  <sheetData>
    <row r="1" spans="1:13" x14ac:dyDescent="0.25">
      <c r="A1" s="83" t="s">
        <v>60</v>
      </c>
      <c r="B1" s="84"/>
      <c r="C1" s="84"/>
      <c r="D1" s="84"/>
      <c r="E1" s="84"/>
      <c r="F1" s="84"/>
      <c r="G1" s="84"/>
      <c r="H1" s="84"/>
      <c r="I1" s="84"/>
      <c r="J1" s="85"/>
    </row>
    <row r="2" spans="1:13" ht="15.75" thickBot="1" x14ac:dyDescent="0.3"/>
    <row r="3" spans="1:13" ht="15.75" thickBot="1" x14ac:dyDescent="0.3">
      <c r="A3" s="27" t="s">
        <v>27</v>
      </c>
      <c r="B3" s="1" t="s">
        <v>56</v>
      </c>
      <c r="L3" s="1"/>
      <c r="M3" s="53" t="s">
        <v>54</v>
      </c>
    </row>
    <row r="4" spans="1:13" ht="15.75" thickBot="1" x14ac:dyDescent="0.3">
      <c r="A4" s="27" t="s">
        <v>28</v>
      </c>
      <c r="B4" s="62" t="s">
        <v>61</v>
      </c>
    </row>
    <row r="5" spans="1:13" ht="15.75" thickBot="1" x14ac:dyDescent="0.3">
      <c r="A5" s="27" t="s">
        <v>0</v>
      </c>
      <c r="B5" s="1" t="s">
        <v>57</v>
      </c>
      <c r="L5" s="2"/>
      <c r="M5" s="53" t="s">
        <v>55</v>
      </c>
    </row>
    <row r="6" spans="1:13" ht="15.75" thickBot="1" x14ac:dyDescent="0.3">
      <c r="A6" s="27" t="s">
        <v>1</v>
      </c>
      <c r="B6" s="1" t="s">
        <v>58</v>
      </c>
    </row>
    <row r="7" spans="1:13" ht="15.75" thickBot="1" x14ac:dyDescent="0.3">
      <c r="A7" s="27" t="s">
        <v>45</v>
      </c>
      <c r="B7" s="1" t="s">
        <v>46</v>
      </c>
    </row>
    <row r="8" spans="1:13" ht="15.75" thickBot="1" x14ac:dyDescent="0.3">
      <c r="A8" s="27" t="s">
        <v>50</v>
      </c>
      <c r="B8" s="1" t="s">
        <v>59</v>
      </c>
    </row>
    <row r="10" spans="1:13" x14ac:dyDescent="0.25">
      <c r="A10" s="83" t="s">
        <v>2</v>
      </c>
      <c r="B10" s="84"/>
      <c r="C10" s="84"/>
      <c r="D10" s="84"/>
      <c r="E10" s="84"/>
      <c r="F10" s="85"/>
    </row>
    <row r="11" spans="1:13" ht="15.75" thickBot="1" x14ac:dyDescent="0.3">
      <c r="A11" s="28" t="s">
        <v>36</v>
      </c>
      <c r="B11" s="29" t="s">
        <v>4</v>
      </c>
      <c r="C11" s="29" t="s">
        <v>3</v>
      </c>
      <c r="D11" s="28" t="s">
        <v>5</v>
      </c>
      <c r="E11" s="29" t="s">
        <v>6</v>
      </c>
      <c r="F11" s="28" t="s">
        <v>7</v>
      </c>
    </row>
    <row r="12" spans="1:13" ht="15.75" thickBot="1" x14ac:dyDescent="0.3">
      <c r="A12" s="58" t="s">
        <v>19</v>
      </c>
      <c r="B12" s="1"/>
      <c r="C12" s="1"/>
      <c r="D12" s="31" t="str">
        <f>B12&amp;", "&amp;C12</f>
        <v xml:space="preserve">, </v>
      </c>
      <c r="E12" s="1"/>
      <c r="F12" s="60" t="s">
        <v>9</v>
      </c>
    </row>
    <row r="13" spans="1:13" ht="15.75" thickBot="1" x14ac:dyDescent="0.3">
      <c r="A13" s="58" t="s">
        <v>20</v>
      </c>
      <c r="B13" s="1"/>
      <c r="C13" s="1"/>
      <c r="D13" s="31" t="str">
        <f t="shared" ref="D13:D17" si="0">B13&amp;", "&amp;C13</f>
        <v xml:space="preserve">, </v>
      </c>
      <c r="E13" s="1"/>
      <c r="F13" s="60" t="s">
        <v>9</v>
      </c>
    </row>
    <row r="14" spans="1:13" ht="15.75" thickBot="1" x14ac:dyDescent="0.3">
      <c r="A14" s="58" t="s">
        <v>21</v>
      </c>
      <c r="B14" s="1"/>
      <c r="C14" s="1"/>
      <c r="D14" s="31" t="str">
        <f t="shared" si="0"/>
        <v xml:space="preserve">, </v>
      </c>
      <c r="E14" s="1"/>
      <c r="F14" s="60" t="s">
        <v>9</v>
      </c>
    </row>
    <row r="15" spans="1:13" ht="15.75" thickBot="1" x14ac:dyDescent="0.3">
      <c r="A15" s="59" t="s">
        <v>30</v>
      </c>
      <c r="B15" s="1"/>
      <c r="C15" s="1"/>
      <c r="D15" s="31" t="str">
        <f t="shared" si="0"/>
        <v xml:space="preserve">, </v>
      </c>
      <c r="E15" s="1"/>
      <c r="F15" s="61" t="s">
        <v>10</v>
      </c>
    </row>
    <row r="16" spans="1:13" ht="15.75" thickBot="1" x14ac:dyDescent="0.3">
      <c r="A16" s="59" t="s">
        <v>31</v>
      </c>
      <c r="B16" s="1"/>
      <c r="C16" s="1"/>
      <c r="D16" s="31" t="str">
        <f t="shared" si="0"/>
        <v xml:space="preserve">, </v>
      </c>
      <c r="E16" s="1"/>
      <c r="F16" s="61" t="s">
        <v>10</v>
      </c>
    </row>
    <row r="17" spans="1:10" ht="15.75" thickBot="1" x14ac:dyDescent="0.3">
      <c r="A17" s="59" t="s">
        <v>32</v>
      </c>
      <c r="B17" s="1"/>
      <c r="C17" s="1"/>
      <c r="D17" s="31" t="str">
        <f t="shared" si="0"/>
        <v xml:space="preserve">, </v>
      </c>
      <c r="E17" s="1"/>
      <c r="F17" s="61" t="s">
        <v>10</v>
      </c>
    </row>
    <row r="18" spans="1:10" ht="15.75" thickBot="1" x14ac:dyDescent="0.3">
      <c r="A18" s="63" t="s">
        <v>62</v>
      </c>
      <c r="B18" s="1"/>
      <c r="C18" s="1"/>
      <c r="D18" s="31" t="str">
        <f t="shared" ref="D18:D20" si="1">B18&amp;", "&amp;C18</f>
        <v xml:space="preserve">, </v>
      </c>
      <c r="E18" s="1"/>
      <c r="F18" s="47" t="s">
        <v>65</v>
      </c>
    </row>
    <row r="19" spans="1:10" ht="15.75" thickBot="1" x14ac:dyDescent="0.3">
      <c r="A19" s="63" t="s">
        <v>63</v>
      </c>
      <c r="B19" s="1"/>
      <c r="C19" s="1"/>
      <c r="D19" s="31" t="str">
        <f t="shared" si="1"/>
        <v xml:space="preserve">, </v>
      </c>
      <c r="E19" s="1"/>
      <c r="F19" s="47" t="s">
        <v>65</v>
      </c>
    </row>
    <row r="20" spans="1:10" ht="15.75" thickBot="1" x14ac:dyDescent="0.3">
      <c r="A20" s="63" t="s">
        <v>64</v>
      </c>
      <c r="B20" s="1"/>
      <c r="C20" s="1"/>
      <c r="D20" s="31" t="str">
        <f t="shared" si="1"/>
        <v xml:space="preserve">, </v>
      </c>
      <c r="E20" s="1"/>
      <c r="F20" s="47" t="s">
        <v>65</v>
      </c>
    </row>
    <row r="23" spans="1:10" x14ac:dyDescent="0.25">
      <c r="A23" s="80" t="s">
        <v>11</v>
      </c>
      <c r="B23" s="81"/>
      <c r="C23" s="81"/>
      <c r="D23" s="81"/>
      <c r="E23" s="81"/>
      <c r="F23" s="81"/>
      <c r="G23" s="81"/>
      <c r="H23" s="81"/>
      <c r="I23" s="82"/>
    </row>
    <row r="24" spans="1:10" ht="15.75" thickBot="1" x14ac:dyDescent="0.3">
      <c r="A24" s="28" t="s">
        <v>33</v>
      </c>
      <c r="B24" s="28" t="s">
        <v>12</v>
      </c>
      <c r="C24" s="28" t="s">
        <v>13</v>
      </c>
      <c r="D24" s="28" t="s">
        <v>14</v>
      </c>
      <c r="E24" s="29" t="s">
        <v>15</v>
      </c>
      <c r="F24" s="29" t="s">
        <v>16</v>
      </c>
      <c r="G24" s="28" t="s">
        <v>8</v>
      </c>
      <c r="H24" s="28" t="s">
        <v>17</v>
      </c>
      <c r="I24" s="29" t="s">
        <v>18</v>
      </c>
    </row>
    <row r="25" spans="1:10" ht="15.75" thickBot="1" x14ac:dyDescent="0.3">
      <c r="A25" s="32">
        <v>1</v>
      </c>
      <c r="B25" s="32" t="s">
        <v>20</v>
      </c>
      <c r="C25" s="32" t="str">
        <f>VLOOKUP(B25,$A$12:$D$20,4,0)</f>
        <v xml:space="preserve">, </v>
      </c>
      <c r="D25" s="30">
        <f>IF(E25&gt;E26,2,IF(E25=E26,1,0))</f>
        <v>1</v>
      </c>
      <c r="E25" s="1"/>
      <c r="F25" s="1"/>
      <c r="G25" s="33" t="e">
        <f t="shared" ref="G25:G30" si="2">TRUNC(E25/F25,3)</f>
        <v>#DIV/0!</v>
      </c>
      <c r="H25" s="34" t="e">
        <f t="shared" ref="H25:H30" si="3">IF(D25&gt;0,G25,"-,---")</f>
        <v>#DIV/0!</v>
      </c>
      <c r="I25" s="1"/>
    </row>
    <row r="26" spans="1:10" ht="15.75" thickBot="1" x14ac:dyDescent="0.3">
      <c r="A26" s="35">
        <v>1</v>
      </c>
      <c r="B26" s="35" t="s">
        <v>21</v>
      </c>
      <c r="C26" s="35" t="str">
        <f>VLOOKUP(B26,$A$12:$D$20,4,0)</f>
        <v xml:space="preserve">, </v>
      </c>
      <c r="D26" s="36">
        <f>IF(E26&gt;E25,2,IF(E26=E25,1,0))</f>
        <v>1</v>
      </c>
      <c r="E26" s="1"/>
      <c r="F26" s="37" t="str">
        <f>IF(F25="","",F25)</f>
        <v/>
      </c>
      <c r="G26" s="38" t="e">
        <f t="shared" si="2"/>
        <v>#VALUE!</v>
      </c>
      <c r="H26" s="39" t="e">
        <f t="shared" si="3"/>
        <v>#VALUE!</v>
      </c>
      <c r="I26" s="1"/>
    </row>
    <row r="27" spans="1:10" ht="15.75" thickBot="1" x14ac:dyDescent="0.3">
      <c r="A27" s="32">
        <v>4</v>
      </c>
      <c r="B27" s="40" t="s">
        <v>19</v>
      </c>
      <c r="C27" s="40" t="str">
        <f>VLOOKUP(B27,$A$12:$D$20,4,0)</f>
        <v xml:space="preserve">, </v>
      </c>
      <c r="D27" s="41">
        <f>IF(E27&gt;E28,2,IF(E27=E28,1,0))</f>
        <v>1</v>
      </c>
      <c r="E27" s="1"/>
      <c r="F27" s="1"/>
      <c r="G27" s="42" t="e">
        <f t="shared" si="2"/>
        <v>#DIV/0!</v>
      </c>
      <c r="H27" s="43" t="e">
        <f t="shared" si="3"/>
        <v>#DIV/0!</v>
      </c>
      <c r="I27" s="1"/>
    </row>
    <row r="28" spans="1:10" ht="15.75" thickBot="1" x14ac:dyDescent="0.3">
      <c r="A28" s="35">
        <v>4</v>
      </c>
      <c r="B28" s="35" t="s">
        <v>24</v>
      </c>
      <c r="C28" s="35" t="str">
        <f>IF(D25&gt;D26,C26,IF(D25=D26,IF(I25&gt;I26,C26,C25),C25))</f>
        <v xml:space="preserve">, </v>
      </c>
      <c r="D28" s="36">
        <f>IF(E28&gt;E27,2,IF(E28=E27,1,0))</f>
        <v>1</v>
      </c>
      <c r="E28" s="1"/>
      <c r="F28" s="37" t="str">
        <f>IF(F27="","",F27)</f>
        <v/>
      </c>
      <c r="G28" s="38" t="e">
        <f t="shared" si="2"/>
        <v>#VALUE!</v>
      </c>
      <c r="H28" s="39" t="e">
        <f t="shared" si="3"/>
        <v>#VALUE!</v>
      </c>
      <c r="I28" s="1"/>
    </row>
    <row r="29" spans="1:10" ht="15.75" thickBot="1" x14ac:dyDescent="0.3">
      <c r="A29" s="32">
        <v>7</v>
      </c>
      <c r="B29" s="40" t="s">
        <v>19</v>
      </c>
      <c r="C29" s="40" t="str">
        <f>VLOOKUP(B29,$A$12:$D$20,4,0)</f>
        <v xml:space="preserve">, </v>
      </c>
      <c r="D29" s="41">
        <f>IF(E29&gt;E30,2,IF(E29=E30,1,0))</f>
        <v>1</v>
      </c>
      <c r="E29" s="1"/>
      <c r="F29" s="1"/>
      <c r="G29" s="42" t="e">
        <f t="shared" si="2"/>
        <v>#DIV/0!</v>
      </c>
      <c r="H29" s="43" t="e">
        <f t="shared" si="3"/>
        <v>#DIV/0!</v>
      </c>
      <c r="I29" s="1"/>
    </row>
    <row r="30" spans="1:10" ht="15.75" thickBot="1" x14ac:dyDescent="0.3">
      <c r="A30" s="35">
        <v>7</v>
      </c>
      <c r="B30" s="35" t="s">
        <v>22</v>
      </c>
      <c r="C30" s="35" t="str">
        <f>IF(D25&gt;D26,C25,IF(D25=D26,IF(I25&gt;I26,C25,C26),C26))</f>
        <v xml:space="preserve">, </v>
      </c>
      <c r="D30" s="36">
        <f>IF(E30&gt;E29,2,IF(E30=E29,1,0))</f>
        <v>1</v>
      </c>
      <c r="E30" s="1"/>
      <c r="F30" s="37" t="str">
        <f>IF(F29="","",F29)</f>
        <v/>
      </c>
      <c r="G30" s="38" t="e">
        <f t="shared" si="2"/>
        <v>#VALUE!</v>
      </c>
      <c r="H30" s="39" t="e">
        <f t="shared" si="3"/>
        <v>#VALUE!</v>
      </c>
      <c r="I30" s="1"/>
    </row>
    <row r="31" spans="1:10" ht="15.75" customHeight="1" thickBot="1" x14ac:dyDescent="0.3">
      <c r="A31" s="74" t="s">
        <v>34</v>
      </c>
      <c r="B31" s="75"/>
      <c r="C31" s="4" t="s">
        <v>13</v>
      </c>
      <c r="D31" s="4" t="s">
        <v>14</v>
      </c>
      <c r="E31" s="4" t="s">
        <v>15</v>
      </c>
      <c r="F31" s="4" t="s">
        <v>16</v>
      </c>
      <c r="G31" s="4" t="s">
        <v>8</v>
      </c>
      <c r="H31" s="4" t="s">
        <v>17</v>
      </c>
      <c r="I31" s="4" t="s">
        <v>18</v>
      </c>
      <c r="J31" s="44" t="s">
        <v>26</v>
      </c>
    </row>
    <row r="32" spans="1:10" ht="15.75" thickBot="1" x14ac:dyDescent="0.3">
      <c r="A32" s="76"/>
      <c r="B32" s="77"/>
      <c r="C32" s="2" t="str">
        <f>$D$12</f>
        <v xml:space="preserve">, </v>
      </c>
      <c r="D32" s="2">
        <f t="shared" ref="D32:F34" si="4">SUMIF($C$25:$C$30,$C32,D$25:D$30)</f>
        <v>6</v>
      </c>
      <c r="E32" s="2">
        <f t="shared" si="4"/>
        <v>0</v>
      </c>
      <c r="F32" s="2">
        <f t="shared" si="4"/>
        <v>0</v>
      </c>
      <c r="G32" s="3" t="e">
        <f>TRUNC(E32/F32,3)</f>
        <v>#DIV/0!</v>
      </c>
      <c r="H32" s="3" t="e">
        <f t="array" ref="H32">MAX(IF(($C$25:$C$30=$C32),H$25:H$30))</f>
        <v>#DIV/0!</v>
      </c>
      <c r="I32" s="2">
        <f t="array" ref="I32">MAX(IF(($C$25:$C$30=$C32),I$25:I$30))</f>
        <v>0</v>
      </c>
      <c r="J32" s="66">
        <v>1</v>
      </c>
    </row>
    <row r="33" spans="1:10" ht="15.75" thickBot="1" x14ac:dyDescent="0.3">
      <c r="A33" s="76"/>
      <c r="B33" s="77"/>
      <c r="C33" s="2" t="str">
        <f>$D$13</f>
        <v xml:space="preserve">, </v>
      </c>
      <c r="D33" s="2">
        <f t="shared" si="4"/>
        <v>6</v>
      </c>
      <c r="E33" s="2">
        <f t="shared" si="4"/>
        <v>0</v>
      </c>
      <c r="F33" s="2">
        <f t="shared" si="4"/>
        <v>0</v>
      </c>
      <c r="G33" s="3" t="e">
        <f>TRUNC(E33/F33,3)</f>
        <v>#DIV/0!</v>
      </c>
      <c r="H33" s="3" t="e">
        <f t="array" ref="H33">MAX(IF(($C$25:$C$30=$C33),H$25:H$30))</f>
        <v>#DIV/0!</v>
      </c>
      <c r="I33" s="2">
        <f t="array" ref="I33">MAX(IF(($C$25:$C$30=$C33),I$25:I$30))</f>
        <v>0</v>
      </c>
      <c r="J33" s="64">
        <v>2</v>
      </c>
    </row>
    <row r="34" spans="1:10" ht="15.75" thickBot="1" x14ac:dyDescent="0.3">
      <c r="A34" s="78"/>
      <c r="B34" s="79"/>
      <c r="C34" s="2" t="str">
        <f>$D$14</f>
        <v xml:space="preserve">, </v>
      </c>
      <c r="D34" s="2">
        <f t="shared" si="4"/>
        <v>6</v>
      </c>
      <c r="E34" s="2">
        <f t="shared" si="4"/>
        <v>0</v>
      </c>
      <c r="F34" s="2">
        <f t="shared" si="4"/>
        <v>0</v>
      </c>
      <c r="G34" s="3" t="e">
        <f>TRUNC(E34/F34,3)</f>
        <v>#DIV/0!</v>
      </c>
      <c r="H34" s="3" t="e">
        <f t="array" ref="H34">MAX(IF(($C$25:$C$30=$C34),H$25:H$30))</f>
        <v>#DIV/0!</v>
      </c>
      <c r="I34" s="2">
        <f t="array" ref="I34">MAX(IF(($C$25:$C$30=$C34),I$25:I$30))</f>
        <v>0</v>
      </c>
      <c r="J34" s="45">
        <v>3</v>
      </c>
    </row>
    <row r="37" spans="1:10" x14ac:dyDescent="0.25">
      <c r="A37" s="80" t="s">
        <v>29</v>
      </c>
      <c r="B37" s="81"/>
      <c r="C37" s="81"/>
      <c r="D37" s="81"/>
      <c r="E37" s="81"/>
      <c r="F37" s="81"/>
      <c r="G37" s="81"/>
      <c r="H37" s="81"/>
      <c r="I37" s="82"/>
    </row>
    <row r="38" spans="1:10" ht="15.75" thickBot="1" x14ac:dyDescent="0.3">
      <c r="A38" s="28" t="s">
        <v>33</v>
      </c>
      <c r="B38" s="28" t="s">
        <v>12</v>
      </c>
      <c r="C38" s="28" t="s">
        <v>13</v>
      </c>
      <c r="D38" s="28" t="s">
        <v>14</v>
      </c>
      <c r="E38" s="29" t="s">
        <v>15</v>
      </c>
      <c r="F38" s="29" t="s">
        <v>16</v>
      </c>
      <c r="G38" s="28" t="s">
        <v>8</v>
      </c>
      <c r="H38" s="28" t="s">
        <v>17</v>
      </c>
      <c r="I38" s="29" t="s">
        <v>18</v>
      </c>
    </row>
    <row r="39" spans="1:10" ht="15.75" thickBot="1" x14ac:dyDescent="0.3">
      <c r="A39" s="32">
        <v>2</v>
      </c>
      <c r="B39" s="32" t="s">
        <v>31</v>
      </c>
      <c r="C39" s="32" t="str">
        <f>VLOOKUP(B39,$A$12:$D$20,4,0)</f>
        <v xml:space="preserve">, </v>
      </c>
      <c r="D39" s="30">
        <f>IF(E39&gt;E40,2,IF(E39=E40,1,0))</f>
        <v>1</v>
      </c>
      <c r="E39" s="1"/>
      <c r="F39" s="1"/>
      <c r="G39" s="33" t="e">
        <f t="shared" ref="G39:G44" si="5">TRUNC(E39/F39,3)</f>
        <v>#DIV/0!</v>
      </c>
      <c r="H39" s="34" t="e">
        <f t="shared" ref="H39:H44" si="6">IF(D39&gt;0,G39,"-,---")</f>
        <v>#DIV/0!</v>
      </c>
      <c r="I39" s="1"/>
    </row>
    <row r="40" spans="1:10" ht="15.75" thickBot="1" x14ac:dyDescent="0.3">
      <c r="A40" s="35">
        <v>2</v>
      </c>
      <c r="B40" s="35" t="s">
        <v>32</v>
      </c>
      <c r="C40" s="35" t="str">
        <f>VLOOKUP(B40,$A$12:$D$20,4,0)</f>
        <v xml:space="preserve">, </v>
      </c>
      <c r="D40" s="36">
        <f>IF(E40&gt;E39,2,IF(E40=E39,1,0))</f>
        <v>1</v>
      </c>
      <c r="E40" s="1"/>
      <c r="F40" s="37" t="str">
        <f>IF(F39="","",F39)</f>
        <v/>
      </c>
      <c r="G40" s="38" t="e">
        <f t="shared" si="5"/>
        <v>#VALUE!</v>
      </c>
      <c r="H40" s="39" t="e">
        <f t="shared" si="6"/>
        <v>#VALUE!</v>
      </c>
      <c r="I40" s="1"/>
    </row>
    <row r="41" spans="1:10" ht="15.75" thickBot="1" x14ac:dyDescent="0.3">
      <c r="A41" s="32">
        <v>5</v>
      </c>
      <c r="B41" s="40" t="s">
        <v>30</v>
      </c>
      <c r="C41" s="40" t="str">
        <f>VLOOKUP(B41,$A$12:$D$20,4,0)</f>
        <v xml:space="preserve">, </v>
      </c>
      <c r="D41" s="41">
        <f>IF(E41&gt;E42,2,IF(E41=E42,1,0))</f>
        <v>1</v>
      </c>
      <c r="E41" s="1"/>
      <c r="F41" s="1"/>
      <c r="G41" s="42" t="e">
        <f t="shared" si="5"/>
        <v>#DIV/0!</v>
      </c>
      <c r="H41" s="43" t="e">
        <f t="shared" si="6"/>
        <v>#DIV/0!</v>
      </c>
      <c r="I41" s="1"/>
    </row>
    <row r="42" spans="1:10" ht="15.75" thickBot="1" x14ac:dyDescent="0.3">
      <c r="A42" s="35">
        <v>5</v>
      </c>
      <c r="B42" s="35" t="s">
        <v>25</v>
      </c>
      <c r="C42" s="35" t="str">
        <f>IF(D39&gt;D40,C40,IF(D39=D40,IF(I39&gt;I40,C40,C39),C39))</f>
        <v xml:space="preserve">, </v>
      </c>
      <c r="D42" s="36">
        <f>IF(E42&gt;E41,2,IF(E42=E41,1,0))</f>
        <v>1</v>
      </c>
      <c r="E42" s="1"/>
      <c r="F42" s="37" t="str">
        <f>IF(F41="","",F41)</f>
        <v/>
      </c>
      <c r="G42" s="38" t="e">
        <f t="shared" si="5"/>
        <v>#VALUE!</v>
      </c>
      <c r="H42" s="39" t="e">
        <f t="shared" si="6"/>
        <v>#VALUE!</v>
      </c>
      <c r="I42" s="1"/>
    </row>
    <row r="43" spans="1:10" ht="15.75" thickBot="1" x14ac:dyDescent="0.3">
      <c r="A43" s="32">
        <v>8</v>
      </c>
      <c r="B43" s="40" t="s">
        <v>30</v>
      </c>
      <c r="C43" s="40" t="str">
        <f>VLOOKUP(B43,$A$12:$D$20,4,0)</f>
        <v xml:space="preserve">, </v>
      </c>
      <c r="D43" s="41">
        <f>IF(E43&gt;E44,2,IF(E43=E44,1,0))</f>
        <v>1</v>
      </c>
      <c r="E43" s="1"/>
      <c r="F43" s="1"/>
      <c r="G43" s="42" t="e">
        <f t="shared" si="5"/>
        <v>#DIV/0!</v>
      </c>
      <c r="H43" s="43" t="e">
        <f t="shared" si="6"/>
        <v>#DIV/0!</v>
      </c>
      <c r="I43" s="1"/>
    </row>
    <row r="44" spans="1:10" ht="15.75" thickBot="1" x14ac:dyDescent="0.3">
      <c r="A44" s="35">
        <v>8</v>
      </c>
      <c r="B44" s="35" t="s">
        <v>23</v>
      </c>
      <c r="C44" s="35" t="str">
        <f>IF(D39&gt;D40,C39,IF(D39=D40,IF(I39&gt;I40,C39,C40),C40))</f>
        <v xml:space="preserve">, </v>
      </c>
      <c r="D44" s="36">
        <f>IF(E44&gt;E43,2,IF(E44=E43,1,0))</f>
        <v>1</v>
      </c>
      <c r="E44" s="1"/>
      <c r="F44" s="37" t="str">
        <f>IF(F43="","",F43)</f>
        <v/>
      </c>
      <c r="G44" s="38" t="e">
        <f t="shared" si="5"/>
        <v>#VALUE!</v>
      </c>
      <c r="H44" s="39" t="e">
        <f t="shared" si="6"/>
        <v>#VALUE!</v>
      </c>
      <c r="I44" s="1"/>
    </row>
    <row r="45" spans="1:10" ht="15.75" customHeight="1" thickBot="1" x14ac:dyDescent="0.3">
      <c r="A45" s="74" t="s">
        <v>35</v>
      </c>
      <c r="B45" s="75"/>
      <c r="C45" s="4" t="s">
        <v>13</v>
      </c>
      <c r="D45" s="4" t="s">
        <v>14</v>
      </c>
      <c r="E45" s="4" t="s">
        <v>15</v>
      </c>
      <c r="F45" s="4" t="s">
        <v>16</v>
      </c>
      <c r="G45" s="4" t="s">
        <v>8</v>
      </c>
      <c r="H45" s="4" t="s">
        <v>17</v>
      </c>
      <c r="I45" s="4" t="s">
        <v>18</v>
      </c>
      <c r="J45" s="44" t="s">
        <v>26</v>
      </c>
    </row>
    <row r="46" spans="1:10" ht="15.75" thickBot="1" x14ac:dyDescent="0.3">
      <c r="A46" s="76"/>
      <c r="B46" s="77"/>
      <c r="C46" s="2" t="str">
        <f>$D$15</f>
        <v xml:space="preserve">, </v>
      </c>
      <c r="D46" s="2">
        <f t="shared" ref="D46:F48" si="7">SUMIF($C$39:$C$44,$C46,D$39:D$44)</f>
        <v>6</v>
      </c>
      <c r="E46" s="2">
        <f t="shared" si="7"/>
        <v>0</v>
      </c>
      <c r="F46" s="2">
        <f t="shared" si="7"/>
        <v>0</v>
      </c>
      <c r="G46" s="3" t="e">
        <f>TRUNC(E46/F46,3)</f>
        <v>#DIV/0!</v>
      </c>
      <c r="H46" s="3" t="e">
        <f t="array" ref="H46">MAX(IF(($C$39:$C$44=$C46),H$39:H$44))</f>
        <v>#DIV/0!</v>
      </c>
      <c r="I46" s="2">
        <f t="array" ref="I46">MAX(IF(($C$39:$C$44=$C46),I$39:I$44))</f>
        <v>0</v>
      </c>
      <c r="J46" s="66">
        <v>1</v>
      </c>
    </row>
    <row r="47" spans="1:10" ht="15.75" thickBot="1" x14ac:dyDescent="0.3">
      <c r="A47" s="76"/>
      <c r="B47" s="77"/>
      <c r="C47" s="2" t="str">
        <f>$D$16</f>
        <v xml:space="preserve">, </v>
      </c>
      <c r="D47" s="2">
        <f t="shared" si="7"/>
        <v>6</v>
      </c>
      <c r="E47" s="2">
        <f t="shared" si="7"/>
        <v>0</v>
      </c>
      <c r="F47" s="2">
        <f t="shared" si="7"/>
        <v>0</v>
      </c>
      <c r="G47" s="3" t="e">
        <f>TRUNC(E47/F47,3)</f>
        <v>#DIV/0!</v>
      </c>
      <c r="H47" s="3" t="e">
        <f t="array" ref="H47">MAX(IF(($C$39:$C$44=$C47),H$39:H$44))</f>
        <v>#DIV/0!</v>
      </c>
      <c r="I47" s="2">
        <f t="array" ref="I47">MAX(IF(($C$39:$C$44=$C47),I$39:I$44))</f>
        <v>0</v>
      </c>
      <c r="J47" s="64">
        <v>2</v>
      </c>
    </row>
    <row r="48" spans="1:10" ht="15.75" thickBot="1" x14ac:dyDescent="0.3">
      <c r="A48" s="78"/>
      <c r="B48" s="79"/>
      <c r="C48" s="2" t="str">
        <f>$D$17</f>
        <v xml:space="preserve">, </v>
      </c>
      <c r="D48" s="2">
        <f t="shared" si="7"/>
        <v>6</v>
      </c>
      <c r="E48" s="2">
        <f t="shared" si="7"/>
        <v>0</v>
      </c>
      <c r="F48" s="2">
        <f t="shared" si="7"/>
        <v>0</v>
      </c>
      <c r="G48" s="3" t="e">
        <f>TRUNC(E48/F48,3)</f>
        <v>#DIV/0!</v>
      </c>
      <c r="H48" s="3" t="e">
        <f t="array" ref="H48">MAX(IF(($C$39:$C$44=$C48),H$39:H$44))</f>
        <v>#DIV/0!</v>
      </c>
      <c r="I48" s="2">
        <f t="array" ref="I48">MAX(IF(($C$39:$C$44=$C48),I$39:I$44))</f>
        <v>0</v>
      </c>
      <c r="J48" s="45">
        <v>3</v>
      </c>
    </row>
    <row r="51" spans="1:10" x14ac:dyDescent="0.25">
      <c r="A51" s="80" t="s">
        <v>66</v>
      </c>
      <c r="B51" s="81"/>
      <c r="C51" s="81"/>
      <c r="D51" s="81"/>
      <c r="E51" s="81"/>
      <c r="F51" s="81"/>
      <c r="G51" s="81"/>
      <c r="H51" s="81"/>
      <c r="I51" s="82"/>
    </row>
    <row r="52" spans="1:10" ht="15.75" thickBot="1" x14ac:dyDescent="0.3">
      <c r="A52" s="28" t="s">
        <v>33</v>
      </c>
      <c r="B52" s="28" t="s">
        <v>12</v>
      </c>
      <c r="C52" s="28" t="s">
        <v>13</v>
      </c>
      <c r="D52" s="28" t="s">
        <v>14</v>
      </c>
      <c r="E52" s="29" t="s">
        <v>15</v>
      </c>
      <c r="F52" s="29" t="s">
        <v>16</v>
      </c>
      <c r="G52" s="28" t="s">
        <v>8</v>
      </c>
      <c r="H52" s="28" t="s">
        <v>17</v>
      </c>
      <c r="I52" s="29" t="s">
        <v>18</v>
      </c>
    </row>
    <row r="53" spans="1:10" ht="15.75" thickBot="1" x14ac:dyDescent="0.3">
      <c r="A53" s="32">
        <v>3</v>
      </c>
      <c r="B53" s="32" t="s">
        <v>63</v>
      </c>
      <c r="C53" s="32" t="str">
        <f>VLOOKUP(B53,$A$12:$D$20,4,0)</f>
        <v xml:space="preserve">, </v>
      </c>
      <c r="D53" s="30">
        <f>IF(E53&gt;E54,2,IF(E53=E54,1,0))</f>
        <v>1</v>
      </c>
      <c r="E53" s="1"/>
      <c r="F53" s="1"/>
      <c r="G53" s="33" t="e">
        <f t="shared" ref="G53:G58" si="8">TRUNC(E53/F53,3)</f>
        <v>#DIV/0!</v>
      </c>
      <c r="H53" s="34" t="e">
        <f t="shared" ref="H53:H58" si="9">IF(D53&gt;0,G53,"-,---")</f>
        <v>#DIV/0!</v>
      </c>
      <c r="I53" s="1"/>
    </row>
    <row r="54" spans="1:10" ht="15.75" thickBot="1" x14ac:dyDescent="0.3">
      <c r="A54" s="35">
        <v>3</v>
      </c>
      <c r="B54" s="35" t="s">
        <v>64</v>
      </c>
      <c r="C54" s="35" t="str">
        <f>VLOOKUP(B54,$A$12:$D$20,4,0)</f>
        <v xml:space="preserve">, </v>
      </c>
      <c r="D54" s="36">
        <f>IF(E54&gt;E53,2,IF(E54=E53,1,0))</f>
        <v>1</v>
      </c>
      <c r="E54" s="1"/>
      <c r="F54" s="37" t="str">
        <f>IF(F53="","",F53)</f>
        <v/>
      </c>
      <c r="G54" s="38" t="e">
        <f t="shared" si="8"/>
        <v>#VALUE!</v>
      </c>
      <c r="H54" s="39" t="e">
        <f t="shared" si="9"/>
        <v>#VALUE!</v>
      </c>
      <c r="I54" s="1"/>
    </row>
    <row r="55" spans="1:10" ht="15.75" thickBot="1" x14ac:dyDescent="0.3">
      <c r="A55" s="32">
        <v>6</v>
      </c>
      <c r="B55" s="40" t="s">
        <v>62</v>
      </c>
      <c r="C55" s="40" t="str">
        <f>VLOOKUP(B55,$A$12:$D$20,4,0)</f>
        <v xml:space="preserve">, </v>
      </c>
      <c r="D55" s="41">
        <f>IF(E55&gt;E56,2,IF(E55=E56,1,0))</f>
        <v>1</v>
      </c>
      <c r="E55" s="1"/>
      <c r="F55" s="1"/>
      <c r="G55" s="42" t="e">
        <f t="shared" si="8"/>
        <v>#DIV/0!</v>
      </c>
      <c r="H55" s="43" t="e">
        <f t="shared" si="9"/>
        <v>#DIV/0!</v>
      </c>
      <c r="I55" s="1"/>
    </row>
    <row r="56" spans="1:10" ht="15.75" thickBot="1" x14ac:dyDescent="0.3">
      <c r="A56" s="35">
        <v>6</v>
      </c>
      <c r="B56" s="35" t="s">
        <v>41</v>
      </c>
      <c r="C56" s="35" t="str">
        <f>IF(D53&gt;D54,C54,IF(D53=D54,IF(I53&gt;I54,C54,C53),C53))</f>
        <v xml:space="preserve">, </v>
      </c>
      <c r="D56" s="36">
        <f>IF(E56&gt;E55,2,IF(E56=E55,1,0))</f>
        <v>1</v>
      </c>
      <c r="E56" s="1"/>
      <c r="F56" s="37" t="str">
        <f>IF(F55="","",F55)</f>
        <v/>
      </c>
      <c r="G56" s="38" t="e">
        <f t="shared" si="8"/>
        <v>#VALUE!</v>
      </c>
      <c r="H56" s="39" t="e">
        <f t="shared" si="9"/>
        <v>#VALUE!</v>
      </c>
      <c r="I56" s="1"/>
    </row>
    <row r="57" spans="1:10" ht="15.75" thickBot="1" x14ac:dyDescent="0.3">
      <c r="A57" s="32">
        <v>9</v>
      </c>
      <c r="B57" s="40" t="s">
        <v>62</v>
      </c>
      <c r="C57" s="40" t="str">
        <f>VLOOKUP(B57,$A$12:$D$20,4,0)</f>
        <v xml:space="preserve">, </v>
      </c>
      <c r="D57" s="41">
        <f>IF(E57&gt;E58,2,IF(E57=E58,1,0))</f>
        <v>1</v>
      </c>
      <c r="E57" s="1"/>
      <c r="F57" s="1"/>
      <c r="G57" s="42" t="e">
        <f t="shared" si="8"/>
        <v>#DIV/0!</v>
      </c>
      <c r="H57" s="43" t="e">
        <f t="shared" si="9"/>
        <v>#DIV/0!</v>
      </c>
      <c r="I57" s="1"/>
    </row>
    <row r="58" spans="1:10" ht="15.75" thickBot="1" x14ac:dyDescent="0.3">
      <c r="A58" s="35">
        <v>9</v>
      </c>
      <c r="B58" s="35" t="s">
        <v>40</v>
      </c>
      <c r="C58" s="35" t="str">
        <f>IF(D53&gt;D54,C53,IF(D53=D54,IF(I53&gt;I54,C53,C54),C54))</f>
        <v xml:space="preserve">, </v>
      </c>
      <c r="D58" s="36">
        <f>IF(E58&gt;E57,2,IF(E58=E57,1,0))</f>
        <v>1</v>
      </c>
      <c r="E58" s="1"/>
      <c r="F58" s="37" t="str">
        <f>IF(F57="","",F57)</f>
        <v/>
      </c>
      <c r="G58" s="38" t="e">
        <f t="shared" si="8"/>
        <v>#VALUE!</v>
      </c>
      <c r="H58" s="39" t="e">
        <f t="shared" si="9"/>
        <v>#VALUE!</v>
      </c>
      <c r="I58" s="1"/>
    </row>
    <row r="59" spans="1:10" ht="15.75" thickBot="1" x14ac:dyDescent="0.3">
      <c r="A59" s="74" t="s">
        <v>67</v>
      </c>
      <c r="B59" s="75"/>
      <c r="C59" s="4" t="s">
        <v>13</v>
      </c>
      <c r="D59" s="4" t="s">
        <v>14</v>
      </c>
      <c r="E59" s="4" t="s">
        <v>15</v>
      </c>
      <c r="F59" s="4" t="s">
        <v>16</v>
      </c>
      <c r="G59" s="4" t="s">
        <v>8</v>
      </c>
      <c r="H59" s="4" t="s">
        <v>17</v>
      </c>
      <c r="I59" s="4" t="s">
        <v>18</v>
      </c>
      <c r="J59" s="44" t="s">
        <v>26</v>
      </c>
    </row>
    <row r="60" spans="1:10" ht="15.75" thickBot="1" x14ac:dyDescent="0.3">
      <c r="A60" s="76"/>
      <c r="B60" s="77"/>
      <c r="C60" s="2" t="str">
        <f>$D$18</f>
        <v xml:space="preserve">, </v>
      </c>
      <c r="D60" s="2">
        <f>SUMIF($C$53:$C$58,$C60,D$53:D$58)</f>
        <v>6</v>
      </c>
      <c r="E60" s="2">
        <f>SUMIF($C$53:$C$58,$C60,E$53:E$58)</f>
        <v>0</v>
      </c>
      <c r="F60" s="2">
        <f>SUMIF($C$53:$C$58,$C60,F$53:F$58)</f>
        <v>0</v>
      </c>
      <c r="G60" s="3" t="e">
        <f>TRUNC(E60/F60,3)</f>
        <v>#DIV/0!</v>
      </c>
      <c r="H60" s="3" t="e">
        <f t="array" ref="H60">MAX(IF(($C$53:$C$58=$C60),H$53:H$58))</f>
        <v>#DIV/0!</v>
      </c>
      <c r="I60" s="2">
        <f t="array" ref="I60">MAX(IF(($C$53:$C$58=$C60),I$53:I$58))</f>
        <v>0</v>
      </c>
      <c r="J60" s="66">
        <v>1</v>
      </c>
    </row>
    <row r="61" spans="1:10" ht="15.75" thickBot="1" x14ac:dyDescent="0.3">
      <c r="A61" s="76"/>
      <c r="B61" s="77"/>
      <c r="C61" s="2" t="str">
        <f>$D$19</f>
        <v xml:space="preserve">, </v>
      </c>
      <c r="D61" s="2">
        <f t="shared" ref="D61:F62" si="10">SUMIF($C$53:$C$58,$C61,D$53:D$58)</f>
        <v>6</v>
      </c>
      <c r="E61" s="2">
        <f t="shared" si="10"/>
        <v>0</v>
      </c>
      <c r="F61" s="2">
        <f t="shared" si="10"/>
        <v>0</v>
      </c>
      <c r="G61" s="3" t="e">
        <f t="shared" ref="G61:G62" si="11">TRUNC(E61/F61,3)</f>
        <v>#DIV/0!</v>
      </c>
      <c r="H61" s="3" t="e">
        <f t="array" ref="H61">MAX(IF(($C$53:$C$58=$C61),H$53:H$58))</f>
        <v>#DIV/0!</v>
      </c>
      <c r="I61" s="2">
        <f t="array" ref="I61">MAX(IF(($C$53:$C$58=$C61),I$53:I$58))</f>
        <v>0</v>
      </c>
      <c r="J61" s="64">
        <v>2</v>
      </c>
    </row>
    <row r="62" spans="1:10" ht="15.75" thickBot="1" x14ac:dyDescent="0.3">
      <c r="A62" s="78"/>
      <c r="B62" s="79"/>
      <c r="C62" s="2" t="str">
        <f>$D$20</f>
        <v xml:space="preserve">, </v>
      </c>
      <c r="D62" s="2">
        <f t="shared" si="10"/>
        <v>6</v>
      </c>
      <c r="E62" s="2">
        <f t="shared" si="10"/>
        <v>0</v>
      </c>
      <c r="F62" s="2">
        <f t="shared" si="10"/>
        <v>0</v>
      </c>
      <c r="G62" s="3" t="e">
        <f t="shared" si="11"/>
        <v>#DIV/0!</v>
      </c>
      <c r="H62" s="3" t="e">
        <f t="array" ref="H62">MAX(IF(($C$53:$C$58=$C62),H$53:H$58))</f>
        <v>#DIV/0!</v>
      </c>
      <c r="I62" s="2">
        <f t="array" ref="I62">MAX(IF(($C$53:$C$58=$C62),I$53:I$58))</f>
        <v>0</v>
      </c>
      <c r="J62" s="45">
        <v>3</v>
      </c>
    </row>
    <row r="71" spans="1:10" x14ac:dyDescent="0.25">
      <c r="A71" s="80" t="s">
        <v>37</v>
      </c>
      <c r="B71" s="81"/>
      <c r="C71" s="81"/>
      <c r="D71" s="81"/>
      <c r="E71" s="81"/>
      <c r="F71" s="81"/>
      <c r="G71" s="81"/>
      <c r="H71" s="81"/>
      <c r="I71" s="81"/>
      <c r="J71" s="82"/>
    </row>
    <row r="72" spans="1:10" ht="15.75" thickBot="1" x14ac:dyDescent="0.3">
      <c r="A72" s="49" t="s">
        <v>13</v>
      </c>
      <c r="B72" s="49" t="s">
        <v>7</v>
      </c>
      <c r="C72" s="49" t="s">
        <v>38</v>
      </c>
      <c r="D72" s="49" t="s">
        <v>14</v>
      </c>
      <c r="E72" s="49" t="s">
        <v>15</v>
      </c>
      <c r="F72" s="49" t="s">
        <v>16</v>
      </c>
      <c r="G72" s="49" t="s">
        <v>8</v>
      </c>
      <c r="H72" s="49" t="s">
        <v>17</v>
      </c>
      <c r="I72" s="49" t="s">
        <v>18</v>
      </c>
      <c r="J72" s="46" t="s">
        <v>39</v>
      </c>
    </row>
    <row r="73" spans="1:10" ht="15.75" thickBot="1" x14ac:dyDescent="0.3">
      <c r="A73" s="50" t="str">
        <f>$D$15</f>
        <v xml:space="preserve">, </v>
      </c>
      <c r="B73" s="50" t="str">
        <f t="shared" ref="B73:B81" si="12">VLOOKUP(A73,$D$12:$F$20,3,0)</f>
        <v>A</v>
      </c>
      <c r="C73" s="50">
        <f t="shared" ref="C73:C81" si="13">IF($B73="A",VLOOKUP($A73,$C$32:$J$34,8,0),IF($B73="B",VLOOKUP($A73,$C$46:$J$48,8,0),VLOOKUP($A73,$C$60:$J$62,8,0)))</f>
        <v>1</v>
      </c>
      <c r="D73" s="50">
        <f t="shared" ref="D73:D81" si="14">IF($B73="A",VLOOKUP($A73,$C$32:$J$34,2,0),IF($B73="B",VLOOKUP($A73,$C$46:$J$48,2,0),VLOOKUP($A73,$C$60:$J$62,2,0)))</f>
        <v>6</v>
      </c>
      <c r="E73" s="50">
        <f t="shared" ref="E73:E81" si="15">IF($B73="A",VLOOKUP($A73,$C$32:$J$34,3,0),IF($B73="B",VLOOKUP($A73,$C$46:$J$48,3,0),VLOOKUP($A73,$C$60:$J$62,3,0)))</f>
        <v>0</v>
      </c>
      <c r="F73" s="50">
        <f t="shared" ref="F73:F81" si="16">IF($B73="A",VLOOKUP($A73,$C$32:$J$34,4,0),IF($B73="B",VLOOKUP($A73,$C$46:$J$48,4,0),VLOOKUP($A73,$C$60:$J$62,4,0)))</f>
        <v>0</v>
      </c>
      <c r="G73" s="51" t="e">
        <f t="shared" ref="G73:G81" si="17">TRUNC(E73/F73,3)</f>
        <v>#DIV/0!</v>
      </c>
      <c r="H73" s="51" t="e">
        <f t="shared" ref="H73:H81" si="18">IF($B73="A",VLOOKUP($A73,$C$32:$J$34,6,0),IF($B73="B",VLOOKUP($A73,$C$46:$J$48,6,0),VLOOKUP($A73,$C$60:$J$62,6,0)))</f>
        <v>#DIV/0!</v>
      </c>
      <c r="I73" s="52">
        <f t="shared" ref="I73:I81" si="19">IF($B73="A",VLOOKUP($A73,$C$32:$J$34,7,0),IF($B73="B",VLOOKUP($A73,$C$46:$J$48,7,0),VLOOKUP($A73,$C$60:$J$62,7,0)))</f>
        <v>0</v>
      </c>
      <c r="J73" s="61">
        <v>1</v>
      </c>
    </row>
    <row r="74" spans="1:10" ht="15.75" thickBot="1" x14ac:dyDescent="0.3">
      <c r="A74" s="50" t="str">
        <f>$D$18</f>
        <v xml:space="preserve">, </v>
      </c>
      <c r="B74" s="50" t="str">
        <f t="shared" si="12"/>
        <v>A</v>
      </c>
      <c r="C74" s="50">
        <f t="shared" si="13"/>
        <v>1</v>
      </c>
      <c r="D74" s="50">
        <f t="shared" si="14"/>
        <v>6</v>
      </c>
      <c r="E74" s="50">
        <f t="shared" si="15"/>
        <v>0</v>
      </c>
      <c r="F74" s="50">
        <f t="shared" si="16"/>
        <v>0</v>
      </c>
      <c r="G74" s="51" t="e">
        <f t="shared" si="17"/>
        <v>#DIV/0!</v>
      </c>
      <c r="H74" s="51" t="e">
        <f t="shared" si="18"/>
        <v>#DIV/0!</v>
      </c>
      <c r="I74" s="52">
        <f t="shared" si="19"/>
        <v>0</v>
      </c>
      <c r="J74" s="61">
        <v>2</v>
      </c>
    </row>
    <row r="75" spans="1:10" ht="15.75" thickBot="1" x14ac:dyDescent="0.3">
      <c r="A75" s="50" t="str">
        <f>$D$12</f>
        <v xml:space="preserve">, </v>
      </c>
      <c r="B75" s="50" t="str">
        <f t="shared" si="12"/>
        <v>A</v>
      </c>
      <c r="C75" s="50">
        <f t="shared" si="13"/>
        <v>1</v>
      </c>
      <c r="D75" s="50">
        <f t="shared" si="14"/>
        <v>6</v>
      </c>
      <c r="E75" s="50">
        <f t="shared" si="15"/>
        <v>0</v>
      </c>
      <c r="F75" s="50">
        <f t="shared" si="16"/>
        <v>0</v>
      </c>
      <c r="G75" s="51" t="e">
        <f t="shared" si="17"/>
        <v>#DIV/0!</v>
      </c>
      <c r="H75" s="51" t="e">
        <f t="shared" si="18"/>
        <v>#DIV/0!</v>
      </c>
      <c r="I75" s="52">
        <f t="shared" si="19"/>
        <v>0</v>
      </c>
      <c r="J75" s="61">
        <v>3</v>
      </c>
    </row>
    <row r="76" spans="1:10" ht="15.75" thickBot="1" x14ac:dyDescent="0.3">
      <c r="A76" s="50" t="str">
        <f>$D$16</f>
        <v xml:space="preserve">, </v>
      </c>
      <c r="B76" s="50" t="str">
        <f t="shared" si="12"/>
        <v>A</v>
      </c>
      <c r="C76" s="50">
        <f t="shared" si="13"/>
        <v>1</v>
      </c>
      <c r="D76" s="50">
        <f t="shared" si="14"/>
        <v>6</v>
      </c>
      <c r="E76" s="50">
        <f t="shared" si="15"/>
        <v>0</v>
      </c>
      <c r="F76" s="50">
        <f t="shared" si="16"/>
        <v>0</v>
      </c>
      <c r="G76" s="51" t="e">
        <f t="shared" si="17"/>
        <v>#DIV/0!</v>
      </c>
      <c r="H76" s="51" t="e">
        <f t="shared" si="18"/>
        <v>#DIV/0!</v>
      </c>
      <c r="I76" s="52">
        <f t="shared" si="19"/>
        <v>0</v>
      </c>
      <c r="J76" s="65">
        <v>4</v>
      </c>
    </row>
    <row r="77" spans="1:10" ht="15.75" thickBot="1" x14ac:dyDescent="0.3">
      <c r="A77" s="50" t="str">
        <f>$D$19</f>
        <v xml:space="preserve">, </v>
      </c>
      <c r="B77" s="50" t="str">
        <f t="shared" si="12"/>
        <v>A</v>
      </c>
      <c r="C77" s="50">
        <f t="shared" si="13"/>
        <v>1</v>
      </c>
      <c r="D77" s="50">
        <f t="shared" si="14"/>
        <v>6</v>
      </c>
      <c r="E77" s="50">
        <f t="shared" si="15"/>
        <v>0</v>
      </c>
      <c r="F77" s="50">
        <f t="shared" si="16"/>
        <v>0</v>
      </c>
      <c r="G77" s="51" t="e">
        <f t="shared" si="17"/>
        <v>#DIV/0!</v>
      </c>
      <c r="H77" s="51" t="e">
        <f t="shared" si="18"/>
        <v>#DIV/0!</v>
      </c>
      <c r="I77" s="52">
        <f t="shared" si="19"/>
        <v>0</v>
      </c>
      <c r="J77" s="65">
        <v>5</v>
      </c>
    </row>
    <row r="78" spans="1:10" ht="15.75" thickBot="1" x14ac:dyDescent="0.3">
      <c r="A78" s="50" t="str">
        <f>$D$13</f>
        <v xml:space="preserve">, </v>
      </c>
      <c r="B78" s="50" t="str">
        <f t="shared" si="12"/>
        <v>A</v>
      </c>
      <c r="C78" s="50">
        <f t="shared" si="13"/>
        <v>1</v>
      </c>
      <c r="D78" s="50">
        <f t="shared" si="14"/>
        <v>6</v>
      </c>
      <c r="E78" s="50">
        <f t="shared" si="15"/>
        <v>0</v>
      </c>
      <c r="F78" s="50">
        <f t="shared" si="16"/>
        <v>0</v>
      </c>
      <c r="G78" s="51" t="e">
        <f t="shared" si="17"/>
        <v>#DIV/0!</v>
      </c>
      <c r="H78" s="51" t="e">
        <f t="shared" si="18"/>
        <v>#DIV/0!</v>
      </c>
      <c r="I78" s="52">
        <f t="shared" si="19"/>
        <v>0</v>
      </c>
      <c r="J78" s="65">
        <v>6</v>
      </c>
    </row>
    <row r="79" spans="1:10" ht="15.75" thickBot="1" x14ac:dyDescent="0.3">
      <c r="A79" s="50" t="str">
        <f>$D$20</f>
        <v xml:space="preserve">, </v>
      </c>
      <c r="B79" s="50" t="str">
        <f t="shared" si="12"/>
        <v>A</v>
      </c>
      <c r="C79" s="50">
        <f t="shared" si="13"/>
        <v>1</v>
      </c>
      <c r="D79" s="50">
        <f t="shared" si="14"/>
        <v>6</v>
      </c>
      <c r="E79" s="50">
        <f t="shared" si="15"/>
        <v>0</v>
      </c>
      <c r="F79" s="50">
        <f t="shared" si="16"/>
        <v>0</v>
      </c>
      <c r="G79" s="51" t="e">
        <f t="shared" si="17"/>
        <v>#DIV/0!</v>
      </c>
      <c r="H79" s="51" t="e">
        <f t="shared" si="18"/>
        <v>#DIV/0!</v>
      </c>
      <c r="I79" s="52">
        <f t="shared" si="19"/>
        <v>0</v>
      </c>
      <c r="J79" s="47">
        <v>7</v>
      </c>
    </row>
    <row r="80" spans="1:10" ht="15.75" thickBot="1" x14ac:dyDescent="0.3">
      <c r="A80" s="50" t="str">
        <f>$D$17</f>
        <v xml:space="preserve">, </v>
      </c>
      <c r="B80" s="50" t="str">
        <f t="shared" si="12"/>
        <v>A</v>
      </c>
      <c r="C80" s="50">
        <f t="shared" si="13"/>
        <v>1</v>
      </c>
      <c r="D80" s="50">
        <f t="shared" si="14"/>
        <v>6</v>
      </c>
      <c r="E80" s="50">
        <f t="shared" si="15"/>
        <v>0</v>
      </c>
      <c r="F80" s="50">
        <f t="shared" si="16"/>
        <v>0</v>
      </c>
      <c r="G80" s="51" t="e">
        <f t="shared" si="17"/>
        <v>#DIV/0!</v>
      </c>
      <c r="H80" s="51" t="e">
        <f t="shared" si="18"/>
        <v>#DIV/0!</v>
      </c>
      <c r="I80" s="52">
        <f t="shared" si="19"/>
        <v>0</v>
      </c>
      <c r="J80" s="47">
        <v>8</v>
      </c>
    </row>
    <row r="81" spans="1:10" ht="15.75" thickBot="1" x14ac:dyDescent="0.3">
      <c r="A81" s="50" t="str">
        <f>$D$14</f>
        <v xml:space="preserve">, </v>
      </c>
      <c r="B81" s="50" t="str">
        <f t="shared" si="12"/>
        <v>A</v>
      </c>
      <c r="C81" s="50">
        <f t="shared" si="13"/>
        <v>1</v>
      </c>
      <c r="D81" s="50">
        <f t="shared" si="14"/>
        <v>6</v>
      </c>
      <c r="E81" s="50">
        <f t="shared" si="15"/>
        <v>0</v>
      </c>
      <c r="F81" s="50">
        <f t="shared" si="16"/>
        <v>0</v>
      </c>
      <c r="G81" s="51" t="e">
        <f t="shared" si="17"/>
        <v>#DIV/0!</v>
      </c>
      <c r="H81" s="51" t="e">
        <f t="shared" si="18"/>
        <v>#DIV/0!</v>
      </c>
      <c r="I81" s="52">
        <f t="shared" si="19"/>
        <v>0</v>
      </c>
      <c r="J81" s="47">
        <v>9</v>
      </c>
    </row>
    <row r="84" spans="1:10" ht="15.75" x14ac:dyDescent="0.25">
      <c r="A84" s="67" t="s">
        <v>74</v>
      </c>
    </row>
    <row r="87" spans="1:10" x14ac:dyDescent="0.25">
      <c r="A87" s="80" t="s">
        <v>68</v>
      </c>
      <c r="B87" s="81"/>
      <c r="C87" s="81"/>
      <c r="D87" s="81"/>
      <c r="E87" s="81"/>
      <c r="F87" s="81"/>
      <c r="G87" s="81"/>
      <c r="H87" s="81"/>
      <c r="I87" s="82"/>
    </row>
    <row r="88" spans="1:10" ht="15.75" thickBot="1" x14ac:dyDescent="0.3">
      <c r="A88" s="28" t="s">
        <v>33</v>
      </c>
      <c r="B88" s="28" t="s">
        <v>12</v>
      </c>
      <c r="C88" s="28" t="s">
        <v>13</v>
      </c>
      <c r="D88" s="28" t="s">
        <v>14</v>
      </c>
      <c r="E88" s="29" t="s">
        <v>15</v>
      </c>
      <c r="F88" s="29" t="s">
        <v>16</v>
      </c>
      <c r="G88" s="28" t="s">
        <v>8</v>
      </c>
      <c r="H88" s="28" t="s">
        <v>17</v>
      </c>
      <c r="I88" s="29" t="s">
        <v>18</v>
      </c>
    </row>
    <row r="89" spans="1:10" ht="15.75" thickBot="1" x14ac:dyDescent="0.3">
      <c r="A89" s="32">
        <v>10</v>
      </c>
      <c r="B89" s="32" t="s">
        <v>20</v>
      </c>
      <c r="C89" s="32" t="str">
        <f>$A$74</f>
        <v xml:space="preserve">, </v>
      </c>
      <c r="D89" s="30">
        <f>IF(E89&gt;E90,2,IF(E89=E90,1,0))</f>
        <v>1</v>
      </c>
      <c r="E89" s="1"/>
      <c r="F89" s="1"/>
      <c r="G89" s="33" t="e">
        <f t="shared" ref="G89:G94" si="20">TRUNC(E89/F89,3)</f>
        <v>#DIV/0!</v>
      </c>
      <c r="H89" s="34" t="e">
        <f t="shared" ref="H89:H94" si="21">IF(D89&gt;0,G89,"-,---")</f>
        <v>#DIV/0!</v>
      </c>
      <c r="I89" s="1"/>
    </row>
    <row r="90" spans="1:10" ht="15.75" thickBot="1" x14ac:dyDescent="0.3">
      <c r="A90" s="35">
        <v>10</v>
      </c>
      <c r="B90" s="35" t="s">
        <v>21</v>
      </c>
      <c r="C90" s="35" t="str">
        <f>$A$75</f>
        <v xml:space="preserve">, </v>
      </c>
      <c r="D90" s="36">
        <f>IF(E90&gt;E89,2,IF(E90=E89,1,0))</f>
        <v>1</v>
      </c>
      <c r="E90" s="1"/>
      <c r="F90" s="37" t="str">
        <f>IF(F89="","",F89)</f>
        <v/>
      </c>
      <c r="G90" s="38" t="e">
        <f t="shared" si="20"/>
        <v>#VALUE!</v>
      </c>
      <c r="H90" s="39" t="e">
        <f t="shared" si="21"/>
        <v>#VALUE!</v>
      </c>
      <c r="I90" s="1"/>
    </row>
    <row r="91" spans="1:10" ht="15.75" thickBot="1" x14ac:dyDescent="0.3">
      <c r="A91" s="32">
        <v>13</v>
      </c>
      <c r="B91" s="40" t="s">
        <v>19</v>
      </c>
      <c r="C91" s="40" t="str">
        <f>$A$73</f>
        <v xml:space="preserve">, </v>
      </c>
      <c r="D91" s="41">
        <f>IF(E91&gt;E92,2,IF(E91=E92,1,0))</f>
        <v>1</v>
      </c>
      <c r="E91" s="1"/>
      <c r="F91" s="1"/>
      <c r="G91" s="42" t="e">
        <f t="shared" si="20"/>
        <v>#DIV/0!</v>
      </c>
      <c r="H91" s="43" t="e">
        <f t="shared" si="21"/>
        <v>#DIV/0!</v>
      </c>
      <c r="I91" s="1"/>
    </row>
    <row r="92" spans="1:10" ht="15.75" thickBot="1" x14ac:dyDescent="0.3">
      <c r="A92" s="35">
        <v>13</v>
      </c>
      <c r="B92" s="35" t="s">
        <v>75</v>
      </c>
      <c r="C92" s="35" t="str">
        <f>IF(D89&gt;D90,C90,IF(D89=D90,IF(I89&gt;I90,C90,C89),C89))</f>
        <v xml:space="preserve">, </v>
      </c>
      <c r="D92" s="36">
        <f>IF(E92&gt;E91,2,IF(E92=E91,1,0))</f>
        <v>1</v>
      </c>
      <c r="E92" s="1"/>
      <c r="F92" s="37" t="str">
        <f>IF(F91="","",F91)</f>
        <v/>
      </c>
      <c r="G92" s="38" t="e">
        <f t="shared" si="20"/>
        <v>#VALUE!</v>
      </c>
      <c r="H92" s="39" t="e">
        <f t="shared" si="21"/>
        <v>#VALUE!</v>
      </c>
      <c r="I92" s="1"/>
    </row>
    <row r="93" spans="1:10" ht="15.75" thickBot="1" x14ac:dyDescent="0.3">
      <c r="A93" s="32">
        <v>16</v>
      </c>
      <c r="B93" s="40" t="s">
        <v>19</v>
      </c>
      <c r="C93" s="40" t="str">
        <f>$A$73</f>
        <v xml:space="preserve">, </v>
      </c>
      <c r="D93" s="41">
        <f>IF(E93&gt;E94,2,IF(E93=E94,1,0))</f>
        <v>1</v>
      </c>
      <c r="E93" s="1"/>
      <c r="F93" s="1"/>
      <c r="G93" s="42" t="e">
        <f t="shared" si="20"/>
        <v>#DIV/0!</v>
      </c>
      <c r="H93" s="43" t="e">
        <f t="shared" si="21"/>
        <v>#DIV/0!</v>
      </c>
      <c r="I93" s="1"/>
    </row>
    <row r="94" spans="1:10" ht="15.75" thickBot="1" x14ac:dyDescent="0.3">
      <c r="A94" s="35">
        <v>16</v>
      </c>
      <c r="B94" s="35" t="s">
        <v>76</v>
      </c>
      <c r="C94" s="35" t="str">
        <f>IF(D89&gt;D90,C89,IF(D89=D90,IF(I89&gt;I90,C89,C90),C90))</f>
        <v xml:space="preserve">, </v>
      </c>
      <c r="D94" s="36">
        <f>IF(E94&gt;E93,2,IF(E94=E93,1,0))</f>
        <v>1</v>
      </c>
      <c r="E94" s="1"/>
      <c r="F94" s="37" t="str">
        <f>IF(F93="","",F93)</f>
        <v/>
      </c>
      <c r="G94" s="38" t="e">
        <f t="shared" si="20"/>
        <v>#VALUE!</v>
      </c>
      <c r="H94" s="39" t="e">
        <f t="shared" si="21"/>
        <v>#VALUE!</v>
      </c>
      <c r="I94" s="1"/>
    </row>
    <row r="95" spans="1:10" ht="15.75" thickBot="1" x14ac:dyDescent="0.3">
      <c r="A95" s="74" t="s">
        <v>69</v>
      </c>
      <c r="B95" s="75"/>
      <c r="C95" s="4" t="s">
        <v>13</v>
      </c>
      <c r="D95" s="4" t="s">
        <v>14</v>
      </c>
      <c r="E95" s="4" t="s">
        <v>15</v>
      </c>
      <c r="F95" s="4" t="s">
        <v>16</v>
      </c>
      <c r="G95" s="4" t="s">
        <v>8</v>
      </c>
      <c r="H95" s="4" t="s">
        <v>17</v>
      </c>
      <c r="I95" s="4" t="s">
        <v>18</v>
      </c>
      <c r="J95" s="44" t="s">
        <v>26</v>
      </c>
    </row>
    <row r="96" spans="1:10" ht="15.75" thickBot="1" x14ac:dyDescent="0.3">
      <c r="A96" s="76"/>
      <c r="B96" s="77"/>
      <c r="C96" s="2" t="str">
        <f>$A$74</f>
        <v xml:space="preserve">, </v>
      </c>
      <c r="D96" s="2">
        <f t="shared" ref="D96:F98" si="22">SUMIF($C$89:$C$94,$C96,D$89:D$94)</f>
        <v>6</v>
      </c>
      <c r="E96" s="2">
        <f t="shared" si="22"/>
        <v>0</v>
      </c>
      <c r="F96" s="2">
        <f t="shared" si="22"/>
        <v>0</v>
      </c>
      <c r="G96" s="3" t="e">
        <f>TRUNC(E96/F96,3)</f>
        <v>#DIV/0!</v>
      </c>
      <c r="H96" s="3" t="e">
        <f t="array" ref="H96">MAX(IF(($C$89:$C$94=$C96),H$89:H$94))</f>
        <v>#DIV/0!</v>
      </c>
      <c r="I96" s="2">
        <f t="array" ref="I96">MAX(IF(($C$89:$C$94=$C96),I$89:I$94))</f>
        <v>0</v>
      </c>
      <c r="J96" s="66">
        <v>1</v>
      </c>
    </row>
    <row r="97" spans="1:10" ht="15.75" thickBot="1" x14ac:dyDescent="0.3">
      <c r="A97" s="76"/>
      <c r="B97" s="77"/>
      <c r="C97" s="2" t="str">
        <f>$A$73</f>
        <v xml:space="preserve">, </v>
      </c>
      <c r="D97" s="2">
        <f t="shared" si="22"/>
        <v>6</v>
      </c>
      <c r="E97" s="2">
        <f t="shared" si="22"/>
        <v>0</v>
      </c>
      <c r="F97" s="2">
        <f t="shared" si="22"/>
        <v>0</v>
      </c>
      <c r="G97" s="3" t="e">
        <f>TRUNC(E97/F97,3)</f>
        <v>#DIV/0!</v>
      </c>
      <c r="H97" s="3" t="e">
        <f t="array" ref="H97">MAX(IF(($C$89:$C$94=$C97),H$89:H$94))</f>
        <v>#DIV/0!</v>
      </c>
      <c r="I97" s="2">
        <f t="array" ref="I97">MAX(IF(($C$89:$C$94=$C97),I$89:I$94))</f>
        <v>0</v>
      </c>
      <c r="J97" s="64">
        <v>2</v>
      </c>
    </row>
    <row r="98" spans="1:10" ht="15.75" thickBot="1" x14ac:dyDescent="0.3">
      <c r="A98" s="78"/>
      <c r="B98" s="79"/>
      <c r="C98" s="2" t="str">
        <f>$A$75</f>
        <v xml:space="preserve">, </v>
      </c>
      <c r="D98" s="2">
        <f t="shared" si="22"/>
        <v>6</v>
      </c>
      <c r="E98" s="2">
        <f t="shared" si="22"/>
        <v>0</v>
      </c>
      <c r="F98" s="2">
        <f t="shared" si="22"/>
        <v>0</v>
      </c>
      <c r="G98" s="3" t="e">
        <f>TRUNC(E98/F98,3)</f>
        <v>#DIV/0!</v>
      </c>
      <c r="H98" s="3" t="e">
        <f t="array" ref="H98">MAX(IF(($C$89:$C$94=$C98),H$89:H$94))</f>
        <v>#DIV/0!</v>
      </c>
      <c r="I98" s="2">
        <f t="array" ref="I98">MAX(IF(($C$89:$C$94=$C98),I$89:I$94))</f>
        <v>0</v>
      </c>
      <c r="J98" s="45">
        <v>3</v>
      </c>
    </row>
    <row r="101" spans="1:10" x14ac:dyDescent="0.25">
      <c r="A101" s="80" t="s">
        <v>70</v>
      </c>
      <c r="B101" s="81"/>
      <c r="C101" s="81"/>
      <c r="D101" s="81"/>
      <c r="E101" s="81"/>
      <c r="F101" s="81"/>
      <c r="G101" s="81"/>
      <c r="H101" s="81"/>
      <c r="I101" s="82"/>
    </row>
    <row r="102" spans="1:10" ht="15.75" thickBot="1" x14ac:dyDescent="0.3">
      <c r="A102" s="28" t="s">
        <v>33</v>
      </c>
      <c r="B102" s="28" t="s">
        <v>12</v>
      </c>
      <c r="C102" s="28" t="s">
        <v>13</v>
      </c>
      <c r="D102" s="28" t="s">
        <v>14</v>
      </c>
      <c r="E102" s="29" t="s">
        <v>15</v>
      </c>
      <c r="F102" s="29" t="s">
        <v>16</v>
      </c>
      <c r="G102" s="28" t="s">
        <v>8</v>
      </c>
      <c r="H102" s="28" t="s">
        <v>17</v>
      </c>
      <c r="I102" s="29" t="s">
        <v>18</v>
      </c>
    </row>
    <row r="103" spans="1:10" ht="15.75" thickBot="1" x14ac:dyDescent="0.3">
      <c r="A103" s="32">
        <v>11</v>
      </c>
      <c r="B103" s="32" t="s">
        <v>31</v>
      </c>
      <c r="C103" s="32" t="str">
        <f>$A$77</f>
        <v xml:space="preserve">, </v>
      </c>
      <c r="D103" s="30">
        <f>IF(E103&gt;E104,2,IF(E103=E104,1,0))</f>
        <v>1</v>
      </c>
      <c r="E103" s="1"/>
      <c r="F103" s="1"/>
      <c r="G103" s="33" t="e">
        <f t="shared" ref="G103:G108" si="23">TRUNC(E103/F103,3)</f>
        <v>#DIV/0!</v>
      </c>
      <c r="H103" s="34" t="e">
        <f t="shared" ref="H103:H108" si="24">IF(D103&gt;0,G103,"-,---")</f>
        <v>#DIV/0!</v>
      </c>
      <c r="I103" s="1"/>
    </row>
    <row r="104" spans="1:10" ht="15.75" thickBot="1" x14ac:dyDescent="0.3">
      <c r="A104" s="35">
        <v>11</v>
      </c>
      <c r="B104" s="35" t="s">
        <v>32</v>
      </c>
      <c r="C104" s="35" t="str">
        <f>$A$78</f>
        <v xml:space="preserve">, </v>
      </c>
      <c r="D104" s="36">
        <f>IF(E104&gt;E103,2,IF(E104=E103,1,0))</f>
        <v>1</v>
      </c>
      <c r="E104" s="1"/>
      <c r="F104" s="37" t="str">
        <f>IF(F103="","",F103)</f>
        <v/>
      </c>
      <c r="G104" s="38" t="e">
        <f t="shared" si="23"/>
        <v>#VALUE!</v>
      </c>
      <c r="H104" s="39" t="e">
        <f t="shared" si="24"/>
        <v>#VALUE!</v>
      </c>
      <c r="I104" s="1"/>
    </row>
    <row r="105" spans="1:10" ht="15.75" thickBot="1" x14ac:dyDescent="0.3">
      <c r="A105" s="32">
        <v>14</v>
      </c>
      <c r="B105" s="40" t="s">
        <v>30</v>
      </c>
      <c r="C105" s="40" t="str">
        <f>$A$76</f>
        <v xml:space="preserve">, </v>
      </c>
      <c r="D105" s="41">
        <f>IF(E105&gt;E106,2,IF(E105=E106,1,0))</f>
        <v>1</v>
      </c>
      <c r="E105" s="1"/>
      <c r="F105" s="1"/>
      <c r="G105" s="42" t="e">
        <f t="shared" si="23"/>
        <v>#DIV/0!</v>
      </c>
      <c r="H105" s="43" t="e">
        <f t="shared" si="24"/>
        <v>#DIV/0!</v>
      </c>
      <c r="I105" s="1"/>
    </row>
    <row r="106" spans="1:10" ht="15.75" thickBot="1" x14ac:dyDescent="0.3">
      <c r="A106" s="35">
        <v>14</v>
      </c>
      <c r="B106" s="35" t="s">
        <v>77</v>
      </c>
      <c r="C106" s="35" t="str">
        <f>IF(D103&gt;D104,C104,IF(D103=D104,IF(I103&gt;I104,C104,C103),C103))</f>
        <v xml:space="preserve">, </v>
      </c>
      <c r="D106" s="36">
        <f>IF(E106&gt;E105,2,IF(E106=E105,1,0))</f>
        <v>1</v>
      </c>
      <c r="E106" s="1"/>
      <c r="F106" s="37" t="str">
        <f>IF(F105="","",F105)</f>
        <v/>
      </c>
      <c r="G106" s="38" t="e">
        <f t="shared" si="23"/>
        <v>#VALUE!</v>
      </c>
      <c r="H106" s="39" t="e">
        <f t="shared" si="24"/>
        <v>#VALUE!</v>
      </c>
      <c r="I106" s="1"/>
    </row>
    <row r="107" spans="1:10" ht="15.75" thickBot="1" x14ac:dyDescent="0.3">
      <c r="A107" s="32">
        <v>17</v>
      </c>
      <c r="B107" s="40" t="s">
        <v>30</v>
      </c>
      <c r="C107" s="40" t="str">
        <f>$A$76</f>
        <v xml:space="preserve">, </v>
      </c>
      <c r="D107" s="41">
        <f>IF(E107&gt;E108,2,IF(E107=E108,1,0))</f>
        <v>1</v>
      </c>
      <c r="E107" s="1"/>
      <c r="F107" s="1"/>
      <c r="G107" s="42" t="e">
        <f t="shared" si="23"/>
        <v>#DIV/0!</v>
      </c>
      <c r="H107" s="43" t="e">
        <f t="shared" si="24"/>
        <v>#DIV/0!</v>
      </c>
      <c r="I107" s="1"/>
    </row>
    <row r="108" spans="1:10" ht="15.75" thickBot="1" x14ac:dyDescent="0.3">
      <c r="A108" s="35">
        <v>17</v>
      </c>
      <c r="B108" s="35" t="s">
        <v>78</v>
      </c>
      <c r="C108" s="35" t="str">
        <f>IF(D103&gt;D104,C103,IF(D103=D104,IF(I103&gt;I104,C103,C104),C104))</f>
        <v xml:space="preserve">, </v>
      </c>
      <c r="D108" s="36">
        <f>IF(E108&gt;E107,2,IF(E108=E107,1,0))</f>
        <v>1</v>
      </c>
      <c r="E108" s="1"/>
      <c r="F108" s="37" t="str">
        <f>IF(F107="","",F107)</f>
        <v/>
      </c>
      <c r="G108" s="38" t="e">
        <f t="shared" si="23"/>
        <v>#VALUE!</v>
      </c>
      <c r="H108" s="39" t="e">
        <f t="shared" si="24"/>
        <v>#VALUE!</v>
      </c>
      <c r="I108" s="1"/>
    </row>
    <row r="109" spans="1:10" ht="15.75" thickBot="1" x14ac:dyDescent="0.3">
      <c r="A109" s="74" t="s">
        <v>71</v>
      </c>
      <c r="B109" s="75"/>
      <c r="C109" s="4" t="s">
        <v>13</v>
      </c>
      <c r="D109" s="4" t="s">
        <v>14</v>
      </c>
      <c r="E109" s="4" t="s">
        <v>15</v>
      </c>
      <c r="F109" s="4" t="s">
        <v>16</v>
      </c>
      <c r="G109" s="4" t="s">
        <v>8</v>
      </c>
      <c r="H109" s="4" t="s">
        <v>17</v>
      </c>
      <c r="I109" s="4" t="s">
        <v>18</v>
      </c>
      <c r="J109" s="44" t="s">
        <v>26</v>
      </c>
    </row>
    <row r="110" spans="1:10" ht="15.75" thickBot="1" x14ac:dyDescent="0.3">
      <c r="A110" s="76"/>
      <c r="B110" s="77"/>
      <c r="C110" s="2" t="str">
        <f>$A$77</f>
        <v xml:space="preserve">, </v>
      </c>
      <c r="D110" s="2">
        <f t="shared" ref="D110:F112" si="25">SUMIF($C$103:$C$108,$C110,D$103:D$108)</f>
        <v>6</v>
      </c>
      <c r="E110" s="2">
        <f t="shared" si="25"/>
        <v>0</v>
      </c>
      <c r="F110" s="2">
        <f t="shared" si="25"/>
        <v>0</v>
      </c>
      <c r="G110" s="3" t="e">
        <f>TRUNC(E110/F110,3)</f>
        <v>#DIV/0!</v>
      </c>
      <c r="H110" s="3" t="e">
        <f t="array" ref="H110">MAX(IF(($C$103:$C$108=$C110),H$103:H$108))</f>
        <v>#DIV/0!</v>
      </c>
      <c r="I110" s="2">
        <f t="array" ref="I110">MAX(IF(($C$103:$C$108=$C110),I$103:I$108))</f>
        <v>0</v>
      </c>
      <c r="J110" s="66">
        <v>1</v>
      </c>
    </row>
    <row r="111" spans="1:10" ht="15.75" thickBot="1" x14ac:dyDescent="0.3">
      <c r="A111" s="76"/>
      <c r="B111" s="77"/>
      <c r="C111" s="2" t="str">
        <f>$A$76</f>
        <v xml:space="preserve">, </v>
      </c>
      <c r="D111" s="2">
        <f t="shared" si="25"/>
        <v>6</v>
      </c>
      <c r="E111" s="2">
        <f t="shared" si="25"/>
        <v>0</v>
      </c>
      <c r="F111" s="2">
        <f t="shared" si="25"/>
        <v>0</v>
      </c>
      <c r="G111" s="3" t="e">
        <f>TRUNC(E111/F111,3)</f>
        <v>#DIV/0!</v>
      </c>
      <c r="H111" s="3" t="e">
        <f t="array" ref="H111">MAX(IF(($C$103:$C$108=$C111),H$103:H$108))</f>
        <v>#DIV/0!</v>
      </c>
      <c r="I111" s="2">
        <f t="array" ref="I111">MAX(IF(($C$103:$C$108=$C111),I$103:I$108))</f>
        <v>0</v>
      </c>
      <c r="J111" s="64">
        <v>2</v>
      </c>
    </row>
    <row r="112" spans="1:10" ht="15.75" thickBot="1" x14ac:dyDescent="0.3">
      <c r="A112" s="78"/>
      <c r="B112" s="79"/>
      <c r="C112" s="2" t="str">
        <f>$A$78</f>
        <v xml:space="preserve">, </v>
      </c>
      <c r="D112" s="2">
        <f t="shared" si="25"/>
        <v>6</v>
      </c>
      <c r="E112" s="2">
        <f t="shared" si="25"/>
        <v>0</v>
      </c>
      <c r="F112" s="2">
        <f t="shared" si="25"/>
        <v>0</v>
      </c>
      <c r="G112" s="3" t="e">
        <f>TRUNC(E112/F112,3)</f>
        <v>#DIV/0!</v>
      </c>
      <c r="H112" s="3" t="e">
        <f t="array" ref="H112">MAX(IF(($C$103:$C$108=$C112),H$103:H$108))</f>
        <v>#DIV/0!</v>
      </c>
      <c r="I112" s="2">
        <f t="array" ref="I112">MAX(IF(($C$103:$C$108=$C112),I$103:I$108))</f>
        <v>0</v>
      </c>
      <c r="J112" s="45">
        <v>3</v>
      </c>
    </row>
    <row r="115" spans="1:10" x14ac:dyDescent="0.25">
      <c r="A115" s="80" t="s">
        <v>72</v>
      </c>
      <c r="B115" s="81"/>
      <c r="C115" s="81"/>
      <c r="D115" s="81"/>
      <c r="E115" s="81"/>
      <c r="F115" s="81"/>
      <c r="G115" s="81"/>
      <c r="H115" s="81"/>
      <c r="I115" s="82"/>
    </row>
    <row r="116" spans="1:10" ht="15.75" thickBot="1" x14ac:dyDescent="0.3">
      <c r="A116" s="28" t="s">
        <v>33</v>
      </c>
      <c r="B116" s="28" t="s">
        <v>12</v>
      </c>
      <c r="C116" s="28" t="s">
        <v>13</v>
      </c>
      <c r="D116" s="28" t="s">
        <v>14</v>
      </c>
      <c r="E116" s="29" t="s">
        <v>15</v>
      </c>
      <c r="F116" s="29" t="s">
        <v>16</v>
      </c>
      <c r="G116" s="28" t="s">
        <v>8</v>
      </c>
      <c r="H116" s="28" t="s">
        <v>17</v>
      </c>
      <c r="I116" s="29" t="s">
        <v>18</v>
      </c>
    </row>
    <row r="117" spans="1:10" ht="15.75" thickBot="1" x14ac:dyDescent="0.3">
      <c r="A117" s="32">
        <v>12</v>
      </c>
      <c r="B117" s="32" t="s">
        <v>63</v>
      </c>
      <c r="C117" s="32" t="str">
        <f>$A$80</f>
        <v xml:space="preserve">, </v>
      </c>
      <c r="D117" s="30">
        <f>IF(E117&gt;E118,2,IF(E117=E118,1,0))</f>
        <v>1</v>
      </c>
      <c r="E117" s="1"/>
      <c r="F117" s="1"/>
      <c r="G117" s="33" t="e">
        <f t="shared" ref="G117:G122" si="26">TRUNC(E117/F117,3)</f>
        <v>#DIV/0!</v>
      </c>
      <c r="H117" s="34" t="e">
        <f t="shared" ref="H117:H122" si="27">IF(D117&gt;0,G117,"-,---")</f>
        <v>#DIV/0!</v>
      </c>
      <c r="I117" s="1"/>
    </row>
    <row r="118" spans="1:10" ht="15.75" thickBot="1" x14ac:dyDescent="0.3">
      <c r="A118" s="35">
        <v>12</v>
      </c>
      <c r="B118" s="35" t="s">
        <v>64</v>
      </c>
      <c r="C118" s="35" t="str">
        <f>$A$81</f>
        <v xml:space="preserve">, </v>
      </c>
      <c r="D118" s="36">
        <f>IF(E118&gt;E117,2,IF(E118=E117,1,0))</f>
        <v>1</v>
      </c>
      <c r="E118" s="1"/>
      <c r="F118" s="37" t="str">
        <f>IF(F117="","",F117)</f>
        <v/>
      </c>
      <c r="G118" s="38" t="e">
        <f t="shared" si="26"/>
        <v>#VALUE!</v>
      </c>
      <c r="H118" s="39" t="e">
        <f t="shared" si="27"/>
        <v>#VALUE!</v>
      </c>
      <c r="I118" s="1"/>
    </row>
    <row r="119" spans="1:10" ht="15.75" thickBot="1" x14ac:dyDescent="0.3">
      <c r="A119" s="32">
        <v>15</v>
      </c>
      <c r="B119" s="40" t="s">
        <v>62</v>
      </c>
      <c r="C119" s="40" t="str">
        <f>$A$79</f>
        <v xml:space="preserve">, </v>
      </c>
      <c r="D119" s="41">
        <f>IF(E119&gt;E120,2,IF(E119=E120,1,0))</f>
        <v>1</v>
      </c>
      <c r="E119" s="1"/>
      <c r="F119" s="1"/>
      <c r="G119" s="42" t="e">
        <f t="shared" si="26"/>
        <v>#DIV/0!</v>
      </c>
      <c r="H119" s="43" t="e">
        <f t="shared" si="27"/>
        <v>#DIV/0!</v>
      </c>
      <c r="I119" s="1"/>
    </row>
    <row r="120" spans="1:10" ht="15.75" thickBot="1" x14ac:dyDescent="0.3">
      <c r="A120" s="35">
        <v>15</v>
      </c>
      <c r="B120" s="35" t="s">
        <v>79</v>
      </c>
      <c r="C120" s="35" t="str">
        <f>IF(D117&gt;D118,C118,IF(D117=D118,IF(I117&gt;I118,C118,C117),C117))</f>
        <v xml:space="preserve">, </v>
      </c>
      <c r="D120" s="36">
        <f>IF(E120&gt;E119,2,IF(E120=E119,1,0))</f>
        <v>1</v>
      </c>
      <c r="E120" s="1"/>
      <c r="F120" s="37" t="str">
        <f>IF(F119="","",F119)</f>
        <v/>
      </c>
      <c r="G120" s="38" t="e">
        <f t="shared" si="26"/>
        <v>#VALUE!</v>
      </c>
      <c r="H120" s="39" t="e">
        <f t="shared" si="27"/>
        <v>#VALUE!</v>
      </c>
      <c r="I120" s="1"/>
    </row>
    <row r="121" spans="1:10" ht="15.75" thickBot="1" x14ac:dyDescent="0.3">
      <c r="A121" s="32">
        <v>18</v>
      </c>
      <c r="B121" s="40" t="s">
        <v>62</v>
      </c>
      <c r="C121" s="40" t="str">
        <f>$A$79</f>
        <v xml:space="preserve">, </v>
      </c>
      <c r="D121" s="41">
        <f>IF(E121&gt;E122,2,IF(E121=E122,1,0))</f>
        <v>1</v>
      </c>
      <c r="E121" s="1"/>
      <c r="F121" s="1"/>
      <c r="G121" s="42" t="e">
        <f t="shared" si="26"/>
        <v>#DIV/0!</v>
      </c>
      <c r="H121" s="43" t="e">
        <f t="shared" si="27"/>
        <v>#DIV/0!</v>
      </c>
      <c r="I121" s="1"/>
    </row>
    <row r="122" spans="1:10" ht="15.75" thickBot="1" x14ac:dyDescent="0.3">
      <c r="A122" s="35">
        <v>18</v>
      </c>
      <c r="B122" s="35" t="s">
        <v>80</v>
      </c>
      <c r="C122" s="35" t="str">
        <f>IF(D117&gt;D118,C117,IF(D117=D118,IF(I117&gt;I118,C117,C118),C118))</f>
        <v xml:space="preserve">, </v>
      </c>
      <c r="D122" s="36">
        <f>IF(E122&gt;E121,2,IF(E122=E121,1,0))</f>
        <v>1</v>
      </c>
      <c r="E122" s="1"/>
      <c r="F122" s="37" t="str">
        <f>IF(F121="","",F121)</f>
        <v/>
      </c>
      <c r="G122" s="38" t="e">
        <f t="shared" si="26"/>
        <v>#VALUE!</v>
      </c>
      <c r="H122" s="39" t="e">
        <f t="shared" si="27"/>
        <v>#VALUE!</v>
      </c>
      <c r="I122" s="1"/>
    </row>
    <row r="123" spans="1:10" ht="15.75" thickBot="1" x14ac:dyDescent="0.3">
      <c r="A123" s="74" t="s">
        <v>73</v>
      </c>
      <c r="B123" s="75"/>
      <c r="C123" s="4" t="s">
        <v>13</v>
      </c>
      <c r="D123" s="4" t="s">
        <v>14</v>
      </c>
      <c r="E123" s="4" t="s">
        <v>15</v>
      </c>
      <c r="F123" s="4" t="s">
        <v>16</v>
      </c>
      <c r="G123" s="4" t="s">
        <v>8</v>
      </c>
      <c r="H123" s="4" t="s">
        <v>17</v>
      </c>
      <c r="I123" s="4" t="s">
        <v>18</v>
      </c>
      <c r="J123" s="44" t="s">
        <v>26</v>
      </c>
    </row>
    <row r="124" spans="1:10" ht="15.75" thickBot="1" x14ac:dyDescent="0.3">
      <c r="A124" s="76"/>
      <c r="B124" s="77"/>
      <c r="C124" s="2" t="str">
        <f>$A$79</f>
        <v xml:space="preserve">, </v>
      </c>
      <c r="D124" s="2">
        <f t="shared" ref="D124:F126" si="28">SUMIF($C$117:$C$122,$C124,D$117:D$122)</f>
        <v>6</v>
      </c>
      <c r="E124" s="2">
        <f t="shared" si="28"/>
        <v>0</v>
      </c>
      <c r="F124" s="2">
        <f t="shared" si="28"/>
        <v>0</v>
      </c>
      <c r="G124" s="3" t="e">
        <f>TRUNC(E124/F124,3)</f>
        <v>#DIV/0!</v>
      </c>
      <c r="H124" s="3" t="e">
        <f t="array" ref="H124">MAX(IF(($C$117:$C$122=$C124),H$117:H$122))</f>
        <v>#DIV/0!</v>
      </c>
      <c r="I124" s="2">
        <f t="array" ref="I124">MAX(IF(($C$117:$C$122=$C124),I$117:I$122))</f>
        <v>0</v>
      </c>
      <c r="J124" s="66">
        <v>1</v>
      </c>
    </row>
    <row r="125" spans="1:10" ht="15.75" thickBot="1" x14ac:dyDescent="0.3">
      <c r="A125" s="76"/>
      <c r="B125" s="77"/>
      <c r="C125" s="2" t="str">
        <f>$A$80</f>
        <v xml:space="preserve">, </v>
      </c>
      <c r="D125" s="2">
        <f t="shared" si="28"/>
        <v>6</v>
      </c>
      <c r="E125" s="2">
        <f t="shared" si="28"/>
        <v>0</v>
      </c>
      <c r="F125" s="2">
        <f t="shared" si="28"/>
        <v>0</v>
      </c>
      <c r="G125" s="3" t="e">
        <f>TRUNC(E125/F125,3)</f>
        <v>#DIV/0!</v>
      </c>
      <c r="H125" s="3" t="e">
        <f t="array" ref="H125">MAX(IF(($C$117:$C$122=$C125),H$117:H$122))</f>
        <v>#DIV/0!</v>
      </c>
      <c r="I125" s="2">
        <f t="array" ref="I125">MAX(IF(($C$117:$C$122=$C125),I$117:I$122))</f>
        <v>0</v>
      </c>
      <c r="J125" s="64">
        <v>2</v>
      </c>
    </row>
    <row r="126" spans="1:10" ht="15.75" thickBot="1" x14ac:dyDescent="0.3">
      <c r="A126" s="78"/>
      <c r="B126" s="79"/>
      <c r="C126" s="2" t="str">
        <f>$A$81</f>
        <v xml:space="preserve">, </v>
      </c>
      <c r="D126" s="2">
        <f t="shared" si="28"/>
        <v>6</v>
      </c>
      <c r="E126" s="2">
        <f t="shared" si="28"/>
        <v>0</v>
      </c>
      <c r="F126" s="2">
        <f t="shared" si="28"/>
        <v>0</v>
      </c>
      <c r="G126" s="3" t="e">
        <f>TRUNC(E126/F126,3)</f>
        <v>#DIV/0!</v>
      </c>
      <c r="H126" s="3" t="e">
        <f t="array" ref="H126">MAX(IF(($C$117:$C$122=$C126),H$117:H$122))</f>
        <v>#DIV/0!</v>
      </c>
      <c r="I126" s="2">
        <f t="array" ref="I126">MAX(IF(($C$117:$C$122=$C126),I$117:I$122))</f>
        <v>0</v>
      </c>
      <c r="J126" s="45">
        <v>3</v>
      </c>
    </row>
    <row r="135" spans="1:10" x14ac:dyDescent="0.25">
      <c r="A135" s="80" t="s">
        <v>81</v>
      </c>
      <c r="B135" s="81"/>
      <c r="C135" s="81"/>
      <c r="D135" s="81"/>
      <c r="E135" s="81"/>
      <c r="F135" s="81"/>
      <c r="G135" s="81"/>
      <c r="H135" s="81"/>
      <c r="I135" s="81"/>
      <c r="J135" s="82"/>
    </row>
    <row r="136" spans="1:10" ht="15.75" thickBot="1" x14ac:dyDescent="0.3">
      <c r="A136" s="49" t="s">
        <v>13</v>
      </c>
      <c r="B136" s="49" t="s">
        <v>82</v>
      </c>
      <c r="C136" s="49" t="s">
        <v>38</v>
      </c>
      <c r="D136" s="49" t="s">
        <v>14</v>
      </c>
      <c r="E136" s="49" t="s">
        <v>15</v>
      </c>
      <c r="F136" s="49" t="s">
        <v>16</v>
      </c>
      <c r="G136" s="49" t="s">
        <v>8</v>
      </c>
      <c r="H136" s="49" t="s">
        <v>17</v>
      </c>
      <c r="I136" s="49" t="s">
        <v>18</v>
      </c>
      <c r="J136" s="46" t="s">
        <v>39</v>
      </c>
    </row>
    <row r="137" spans="1:10" ht="15.75" thickBot="1" x14ac:dyDescent="0.3">
      <c r="A137" s="50" t="str">
        <f>$D$18</f>
        <v xml:space="preserve">, </v>
      </c>
      <c r="B137" s="50">
        <f t="shared" ref="B137:B145" si="29">VLOOKUP(A137,$A$73:$C$81,3,0)</f>
        <v>1</v>
      </c>
      <c r="C137" s="50">
        <f t="shared" ref="C137:C145" si="30">IF($B137=1,VLOOKUP($A137,$C$96:$J$98,8,0),IF($B137=2,VLOOKUP($A137,$C$110:$J$112,8,0),VLOOKUP($A137,$C$124:$J$126,8,0)))</f>
        <v>1</v>
      </c>
      <c r="D137" s="50">
        <f t="shared" ref="D137:D145" si="31">IF($B137=1,VLOOKUP($A137,$C$96:$J$98,2,0),IF($B137=2,VLOOKUP($A137,$C$110:$J$112,2,0),VLOOKUP($A137,$C$124:$J$126,2,0)))</f>
        <v>6</v>
      </c>
      <c r="E137" s="50">
        <f t="shared" ref="E137:E145" si="32">IF($B137=1,VLOOKUP($A137,$C$96:$J$98,3,0),IF($B137=2,VLOOKUP($A137,$C$110:$J$112,3,0),VLOOKUP($A137,$C$124:$J$126,3,0)))</f>
        <v>0</v>
      </c>
      <c r="F137" s="50">
        <f t="shared" ref="F137:F145" si="33">IF($B137=1,VLOOKUP($A137,$C$96:$J$98,4,0),IF($B137=2,VLOOKUP($A137,$C$110:$J$112,4,0),VLOOKUP($A137,$C$124:$J$126,4,0)))</f>
        <v>0</v>
      </c>
      <c r="G137" s="51" t="e">
        <f t="shared" ref="G137:G145" si="34">TRUNC(E137/F137,3)</f>
        <v>#DIV/0!</v>
      </c>
      <c r="H137" s="51" t="e">
        <f t="shared" ref="H137:H145" si="35">IF($B137=1,VLOOKUP($A137,$C$96:$J$98,6,0),IF($B137=2,VLOOKUP($A137,$C$110:$J$112,6,0),VLOOKUP($A137,$C$124:$J$126,6,0)))</f>
        <v>#DIV/0!</v>
      </c>
      <c r="I137" s="52">
        <f t="shared" ref="I137:I145" si="36">IF($B137=1,VLOOKUP($A137,$C$96:$J$98,7,0),IF($B137=2,VLOOKUP($A137,$C$110:$J$112,7,0),VLOOKUP($A137,$C$124:$J$126,7,0)))</f>
        <v>0</v>
      </c>
      <c r="J137" s="61">
        <v>1</v>
      </c>
    </row>
    <row r="138" spans="1:10" ht="15.75" thickBot="1" x14ac:dyDescent="0.3">
      <c r="A138" s="50" t="str">
        <f>$D$15</f>
        <v xml:space="preserve">, </v>
      </c>
      <c r="B138" s="50">
        <f t="shared" si="29"/>
        <v>1</v>
      </c>
      <c r="C138" s="50">
        <f t="shared" si="30"/>
        <v>1</v>
      </c>
      <c r="D138" s="50">
        <f t="shared" si="31"/>
        <v>6</v>
      </c>
      <c r="E138" s="50">
        <f t="shared" si="32"/>
        <v>0</v>
      </c>
      <c r="F138" s="50">
        <f t="shared" si="33"/>
        <v>0</v>
      </c>
      <c r="G138" s="51" t="e">
        <f t="shared" si="34"/>
        <v>#DIV/0!</v>
      </c>
      <c r="H138" s="51" t="e">
        <f t="shared" si="35"/>
        <v>#DIV/0!</v>
      </c>
      <c r="I138" s="52">
        <f t="shared" si="36"/>
        <v>0</v>
      </c>
      <c r="J138" s="61">
        <v>2</v>
      </c>
    </row>
    <row r="139" spans="1:10" ht="15.75" thickBot="1" x14ac:dyDescent="0.3">
      <c r="A139" s="50" t="str">
        <f>$D$12</f>
        <v xml:space="preserve">, </v>
      </c>
      <c r="B139" s="50">
        <f t="shared" si="29"/>
        <v>1</v>
      </c>
      <c r="C139" s="50">
        <f t="shared" si="30"/>
        <v>1</v>
      </c>
      <c r="D139" s="50">
        <f t="shared" si="31"/>
        <v>6</v>
      </c>
      <c r="E139" s="50">
        <f t="shared" si="32"/>
        <v>0</v>
      </c>
      <c r="F139" s="50">
        <f t="shared" si="33"/>
        <v>0</v>
      </c>
      <c r="G139" s="51" t="e">
        <f t="shared" si="34"/>
        <v>#DIV/0!</v>
      </c>
      <c r="H139" s="51" t="e">
        <f t="shared" si="35"/>
        <v>#DIV/0!</v>
      </c>
      <c r="I139" s="52">
        <f t="shared" si="36"/>
        <v>0</v>
      </c>
      <c r="J139" s="61">
        <v>3</v>
      </c>
    </row>
    <row r="140" spans="1:10" ht="15.75" thickBot="1" x14ac:dyDescent="0.3">
      <c r="A140" s="50" t="str">
        <f>$D$19</f>
        <v xml:space="preserve">, </v>
      </c>
      <c r="B140" s="50">
        <f t="shared" si="29"/>
        <v>1</v>
      </c>
      <c r="C140" s="50">
        <f t="shared" si="30"/>
        <v>1</v>
      </c>
      <c r="D140" s="50">
        <f t="shared" si="31"/>
        <v>6</v>
      </c>
      <c r="E140" s="50">
        <f t="shared" si="32"/>
        <v>0</v>
      </c>
      <c r="F140" s="50">
        <f t="shared" si="33"/>
        <v>0</v>
      </c>
      <c r="G140" s="51" t="e">
        <f t="shared" si="34"/>
        <v>#DIV/0!</v>
      </c>
      <c r="H140" s="51" t="e">
        <f t="shared" si="35"/>
        <v>#DIV/0!</v>
      </c>
      <c r="I140" s="52">
        <f t="shared" si="36"/>
        <v>0</v>
      </c>
      <c r="J140" s="65">
        <v>4</v>
      </c>
    </row>
    <row r="141" spans="1:10" ht="15.75" thickBot="1" x14ac:dyDescent="0.3">
      <c r="A141" s="50" t="str">
        <f>$D$16</f>
        <v xml:space="preserve">, </v>
      </c>
      <c r="B141" s="50">
        <f t="shared" si="29"/>
        <v>1</v>
      </c>
      <c r="C141" s="50">
        <f t="shared" si="30"/>
        <v>1</v>
      </c>
      <c r="D141" s="50">
        <f t="shared" si="31"/>
        <v>6</v>
      </c>
      <c r="E141" s="50">
        <f t="shared" si="32"/>
        <v>0</v>
      </c>
      <c r="F141" s="50">
        <f t="shared" si="33"/>
        <v>0</v>
      </c>
      <c r="G141" s="51" t="e">
        <f t="shared" si="34"/>
        <v>#DIV/0!</v>
      </c>
      <c r="H141" s="51" t="e">
        <f t="shared" si="35"/>
        <v>#DIV/0!</v>
      </c>
      <c r="I141" s="52">
        <f t="shared" si="36"/>
        <v>0</v>
      </c>
      <c r="J141" s="65">
        <v>5</v>
      </c>
    </row>
    <row r="142" spans="1:10" ht="15.75" thickBot="1" x14ac:dyDescent="0.3">
      <c r="A142" s="50" t="str">
        <f>$D$13</f>
        <v xml:space="preserve">, </v>
      </c>
      <c r="B142" s="50">
        <f t="shared" si="29"/>
        <v>1</v>
      </c>
      <c r="C142" s="50">
        <f t="shared" si="30"/>
        <v>1</v>
      </c>
      <c r="D142" s="50">
        <f t="shared" si="31"/>
        <v>6</v>
      </c>
      <c r="E142" s="50">
        <f t="shared" si="32"/>
        <v>0</v>
      </c>
      <c r="F142" s="50">
        <f t="shared" si="33"/>
        <v>0</v>
      </c>
      <c r="G142" s="51" t="e">
        <f t="shared" si="34"/>
        <v>#DIV/0!</v>
      </c>
      <c r="H142" s="51" t="e">
        <f t="shared" si="35"/>
        <v>#DIV/0!</v>
      </c>
      <c r="I142" s="52">
        <f t="shared" si="36"/>
        <v>0</v>
      </c>
      <c r="J142" s="65">
        <v>6</v>
      </c>
    </row>
    <row r="143" spans="1:10" ht="15.75" thickBot="1" x14ac:dyDescent="0.3">
      <c r="A143" s="50" t="str">
        <f>$D$20</f>
        <v xml:space="preserve">, </v>
      </c>
      <c r="B143" s="50">
        <f t="shared" si="29"/>
        <v>1</v>
      </c>
      <c r="C143" s="50">
        <f t="shared" si="30"/>
        <v>1</v>
      </c>
      <c r="D143" s="50">
        <f t="shared" si="31"/>
        <v>6</v>
      </c>
      <c r="E143" s="50">
        <f t="shared" si="32"/>
        <v>0</v>
      </c>
      <c r="F143" s="50">
        <f t="shared" si="33"/>
        <v>0</v>
      </c>
      <c r="G143" s="51" t="e">
        <f t="shared" si="34"/>
        <v>#DIV/0!</v>
      </c>
      <c r="H143" s="51" t="e">
        <f t="shared" si="35"/>
        <v>#DIV/0!</v>
      </c>
      <c r="I143" s="52">
        <f t="shared" si="36"/>
        <v>0</v>
      </c>
      <c r="J143" s="47">
        <v>7</v>
      </c>
    </row>
    <row r="144" spans="1:10" ht="15.75" thickBot="1" x14ac:dyDescent="0.3">
      <c r="A144" s="50" t="str">
        <f>$D$17</f>
        <v xml:space="preserve">, </v>
      </c>
      <c r="B144" s="50">
        <f t="shared" si="29"/>
        <v>1</v>
      </c>
      <c r="C144" s="50">
        <f t="shared" si="30"/>
        <v>1</v>
      </c>
      <c r="D144" s="50">
        <f t="shared" si="31"/>
        <v>6</v>
      </c>
      <c r="E144" s="50">
        <f t="shared" si="32"/>
        <v>0</v>
      </c>
      <c r="F144" s="50">
        <f t="shared" si="33"/>
        <v>0</v>
      </c>
      <c r="G144" s="51" t="e">
        <f t="shared" si="34"/>
        <v>#DIV/0!</v>
      </c>
      <c r="H144" s="51" t="e">
        <f t="shared" si="35"/>
        <v>#DIV/0!</v>
      </c>
      <c r="I144" s="52">
        <f t="shared" si="36"/>
        <v>0</v>
      </c>
      <c r="J144" s="47">
        <v>8</v>
      </c>
    </row>
    <row r="145" spans="1:11" ht="15.75" thickBot="1" x14ac:dyDescent="0.3">
      <c r="A145" s="50" t="str">
        <f>$D$14</f>
        <v xml:space="preserve">, </v>
      </c>
      <c r="B145" s="50">
        <f t="shared" si="29"/>
        <v>1</v>
      </c>
      <c r="C145" s="50">
        <f t="shared" si="30"/>
        <v>1</v>
      </c>
      <c r="D145" s="50">
        <f t="shared" si="31"/>
        <v>6</v>
      </c>
      <c r="E145" s="50">
        <f t="shared" si="32"/>
        <v>0</v>
      </c>
      <c r="F145" s="50">
        <f t="shared" si="33"/>
        <v>0</v>
      </c>
      <c r="G145" s="51" t="e">
        <f t="shared" si="34"/>
        <v>#DIV/0!</v>
      </c>
      <c r="H145" s="51" t="e">
        <f t="shared" si="35"/>
        <v>#DIV/0!</v>
      </c>
      <c r="I145" s="52">
        <f t="shared" si="36"/>
        <v>0</v>
      </c>
      <c r="J145" s="47">
        <v>9</v>
      </c>
    </row>
    <row r="154" spans="1:11" x14ac:dyDescent="0.25">
      <c r="A154" s="73" t="s">
        <v>42</v>
      </c>
      <c r="B154" s="73"/>
      <c r="C154" s="73"/>
      <c r="D154" s="73"/>
      <c r="E154" s="73"/>
      <c r="F154" s="73"/>
      <c r="G154" s="73"/>
      <c r="H154" s="73"/>
      <c r="I154" s="73"/>
      <c r="J154" s="73"/>
      <c r="K154" s="73"/>
    </row>
    <row r="155" spans="1:11" x14ac:dyDescent="0.25">
      <c r="A155" s="28" t="s">
        <v>26</v>
      </c>
      <c r="B155" s="28" t="s">
        <v>13</v>
      </c>
      <c r="C155" s="28" t="s">
        <v>6</v>
      </c>
      <c r="D155" s="28" t="s">
        <v>44</v>
      </c>
      <c r="E155" s="28" t="s">
        <v>14</v>
      </c>
      <c r="F155" s="28" t="s">
        <v>15</v>
      </c>
      <c r="G155" s="28" t="s">
        <v>16</v>
      </c>
      <c r="H155" s="28" t="s">
        <v>8</v>
      </c>
      <c r="I155" s="28" t="s">
        <v>17</v>
      </c>
      <c r="J155" s="28" t="s">
        <v>18</v>
      </c>
      <c r="K155" s="28" t="s">
        <v>43</v>
      </c>
    </row>
    <row r="156" spans="1:11" x14ac:dyDescent="0.25">
      <c r="A156" s="32">
        <v>1</v>
      </c>
      <c r="B156" s="32" t="str">
        <f>$A$137</f>
        <v xml:space="preserve">, </v>
      </c>
      <c r="C156" s="32">
        <f>VLOOKUP(B156,$D$12:$E$20,2,0)</f>
        <v>0</v>
      </c>
      <c r="D156" s="32" t="s">
        <v>83</v>
      </c>
      <c r="E156" s="32">
        <f>VLOOKUP($B156,$A$73:$I$81,4,0)+VLOOKUP($B156,$A$137:$I$145,4,0)</f>
        <v>12</v>
      </c>
      <c r="F156" s="32">
        <f>VLOOKUP($B156,$A$73:$I$81,5,0)+VLOOKUP($B156,$A$137:$I$145,5,0)</f>
        <v>0</v>
      </c>
      <c r="G156" s="32">
        <f>VLOOKUP($B156,$A$73:$I$81,6,0)+VLOOKUP($B156,$A$137:$I$145,6,0)</f>
        <v>0</v>
      </c>
      <c r="H156" s="48" t="e">
        <f t="shared" ref="H156" si="37">TRUNC(F156/G156,3)</f>
        <v>#DIV/0!</v>
      </c>
      <c r="I156" s="48" t="e">
        <f t="array" ref="I156">MAX(IF($A$73:$A$81=$B156,H$73:H$81),IF($A$137:$A$145=$B156,H$137:H$145))</f>
        <v>#DIV/0!</v>
      </c>
      <c r="J156" s="32">
        <f t="array" ref="J156">MAX(IF($A$73:$A$81=$B156,I$73:I$81),IF($A$137:$A$145=$B156,I$137:I$145))</f>
        <v>0</v>
      </c>
      <c r="K156" s="32">
        <v>27</v>
      </c>
    </row>
    <row r="157" spans="1:11" x14ac:dyDescent="0.25">
      <c r="A157" s="32">
        <v>2</v>
      </c>
      <c r="B157" s="32" t="str">
        <f>$A$138</f>
        <v xml:space="preserve">, </v>
      </c>
      <c r="C157" s="32">
        <f t="shared" ref="C157:C164" si="38">VLOOKUP(B157,$D$12:$E$20,2,0)</f>
        <v>0</v>
      </c>
      <c r="D157" s="32" t="s">
        <v>83</v>
      </c>
      <c r="E157" s="32">
        <f t="shared" ref="E157:E164" si="39">VLOOKUP($B157,$A$73:$I$81,4,0)+VLOOKUP($B157,$A$137:$I$145,4,0)</f>
        <v>12</v>
      </c>
      <c r="F157" s="32">
        <f t="shared" ref="F157:F164" si="40">VLOOKUP($B157,$A$73:$I$81,5,0)+VLOOKUP($B157,$A$137:$I$145,5,0)</f>
        <v>0</v>
      </c>
      <c r="G157" s="32">
        <f t="shared" ref="G157:G164" si="41">VLOOKUP($B157,$A$73:$I$81,6,0)+VLOOKUP($B157,$A$137:$I$145,6,0)</f>
        <v>0</v>
      </c>
      <c r="H157" s="48" t="e">
        <f t="shared" ref="H157:H164" si="42">TRUNC(F157/G157,3)</f>
        <v>#DIV/0!</v>
      </c>
      <c r="I157" s="48" t="e">
        <f t="array" ref="I157">MAX(IF($A$73:$A$81=$B157,H$73:H$81),IF($A$137:$A$145=$B157,H$137:H$145))</f>
        <v>#DIV/0!</v>
      </c>
      <c r="J157" s="32">
        <f t="array" ref="J157">MAX(IF($A$73:$A$81=$B157,I$73:I$81),IF($A$137:$A$145=$B157,I$137:I$145))</f>
        <v>0</v>
      </c>
      <c r="K157" s="32">
        <v>19</v>
      </c>
    </row>
    <row r="158" spans="1:11" x14ac:dyDescent="0.25">
      <c r="A158" s="32">
        <v>3</v>
      </c>
      <c r="B158" s="32" t="str">
        <f>$A$139</f>
        <v xml:space="preserve">, </v>
      </c>
      <c r="C158" s="32">
        <f t="shared" si="38"/>
        <v>0</v>
      </c>
      <c r="D158" s="32" t="s">
        <v>83</v>
      </c>
      <c r="E158" s="32">
        <f t="shared" si="39"/>
        <v>12</v>
      </c>
      <c r="F158" s="32">
        <f t="shared" si="40"/>
        <v>0</v>
      </c>
      <c r="G158" s="32">
        <f t="shared" si="41"/>
        <v>0</v>
      </c>
      <c r="H158" s="48" t="e">
        <f t="shared" si="42"/>
        <v>#DIV/0!</v>
      </c>
      <c r="I158" s="48" t="e">
        <f t="array" ref="I158">MAX(IF($A$73:$A$81=$B158,H$73:H$81),IF($A$137:$A$145=$B158,H$137:H$145))</f>
        <v>#DIV/0!</v>
      </c>
      <c r="J158" s="32">
        <f t="array" ref="J158">MAX(IF($A$73:$A$81=$B158,I$73:I$81),IF($A$137:$A$145=$B158,I$137:I$145))</f>
        <v>0</v>
      </c>
      <c r="K158" s="32">
        <v>14</v>
      </c>
    </row>
    <row r="159" spans="1:11" x14ac:dyDescent="0.25">
      <c r="A159" s="32">
        <v>4</v>
      </c>
      <c r="B159" s="32" t="str">
        <f>$A$140</f>
        <v xml:space="preserve">, </v>
      </c>
      <c r="C159" s="32">
        <f t="shared" si="38"/>
        <v>0</v>
      </c>
      <c r="D159" s="32" t="s">
        <v>84</v>
      </c>
      <c r="E159" s="32">
        <f t="shared" si="39"/>
        <v>12</v>
      </c>
      <c r="F159" s="32">
        <f t="shared" si="40"/>
        <v>0</v>
      </c>
      <c r="G159" s="32">
        <f t="shared" si="41"/>
        <v>0</v>
      </c>
      <c r="H159" s="48" t="e">
        <f t="shared" si="42"/>
        <v>#DIV/0!</v>
      </c>
      <c r="I159" s="48" t="e">
        <f t="array" ref="I159">MAX(IF($A$73:$A$81=$B159,H$73:H$81),IF($A$137:$A$145=$B159,H$137:H$145))</f>
        <v>#DIV/0!</v>
      </c>
      <c r="J159" s="32">
        <f t="array" ref="J159">MAX(IF($A$73:$A$81=$B159,I$73:I$81),IF($A$137:$A$145=$B159,I$137:I$145))</f>
        <v>0</v>
      </c>
      <c r="K159" s="32">
        <v>11</v>
      </c>
    </row>
    <row r="160" spans="1:11" x14ac:dyDescent="0.25">
      <c r="A160" s="32">
        <v>5</v>
      </c>
      <c r="B160" s="32" t="str">
        <f>$A$141</f>
        <v xml:space="preserve">, </v>
      </c>
      <c r="C160" s="32">
        <f t="shared" si="38"/>
        <v>0</v>
      </c>
      <c r="D160" s="32" t="s">
        <v>84</v>
      </c>
      <c r="E160" s="32">
        <f t="shared" si="39"/>
        <v>12</v>
      </c>
      <c r="F160" s="32">
        <f t="shared" si="40"/>
        <v>0</v>
      </c>
      <c r="G160" s="32">
        <f t="shared" si="41"/>
        <v>0</v>
      </c>
      <c r="H160" s="48" t="e">
        <f t="shared" si="42"/>
        <v>#DIV/0!</v>
      </c>
      <c r="I160" s="48" t="e">
        <f t="array" ref="I160">MAX(IF($A$73:$A$81=$B160,H$73:H$81),IF($A$137:$A$145=$B160,H$137:H$145))</f>
        <v>#DIV/0!</v>
      </c>
      <c r="J160" s="32">
        <f t="array" ref="J160">MAX(IF($A$73:$A$81=$B160,I$73:I$81),IF($A$137:$A$145=$B160,I$137:I$145))</f>
        <v>0</v>
      </c>
      <c r="K160" s="32">
        <v>9</v>
      </c>
    </row>
    <row r="161" spans="1:11" x14ac:dyDescent="0.25">
      <c r="A161" s="32">
        <v>6</v>
      </c>
      <c r="B161" s="32" t="str">
        <f>$A$142</f>
        <v xml:space="preserve">, </v>
      </c>
      <c r="C161" s="32">
        <f t="shared" si="38"/>
        <v>0</v>
      </c>
      <c r="D161" s="32" t="s">
        <v>84</v>
      </c>
      <c r="E161" s="32">
        <f t="shared" si="39"/>
        <v>12</v>
      </c>
      <c r="F161" s="32">
        <f t="shared" si="40"/>
        <v>0</v>
      </c>
      <c r="G161" s="32">
        <f t="shared" si="41"/>
        <v>0</v>
      </c>
      <c r="H161" s="48" t="e">
        <f t="shared" si="42"/>
        <v>#DIV/0!</v>
      </c>
      <c r="I161" s="48" t="e">
        <f t="array" ref="I161">MAX(IF($A$73:$A$81=$B161,H$73:H$81),IF($A$137:$A$145=$B161,H$137:H$145))</f>
        <v>#DIV/0!</v>
      </c>
      <c r="J161" s="32">
        <f t="array" ref="J161">MAX(IF($A$73:$A$81=$B161,I$73:I$81),IF($A$137:$A$145=$B161,I$137:I$145))</f>
        <v>0</v>
      </c>
      <c r="K161" s="32">
        <v>7</v>
      </c>
    </row>
    <row r="162" spans="1:11" x14ac:dyDescent="0.25">
      <c r="A162" s="32">
        <v>7</v>
      </c>
      <c r="B162" s="32" t="str">
        <f>$A$143</f>
        <v xml:space="preserve">, </v>
      </c>
      <c r="C162" s="32">
        <f t="shared" si="38"/>
        <v>0</v>
      </c>
      <c r="D162" s="32" t="s">
        <v>85</v>
      </c>
      <c r="E162" s="32">
        <f t="shared" si="39"/>
        <v>12</v>
      </c>
      <c r="F162" s="32">
        <f t="shared" si="40"/>
        <v>0</v>
      </c>
      <c r="G162" s="32">
        <f t="shared" si="41"/>
        <v>0</v>
      </c>
      <c r="H162" s="48" t="e">
        <f t="shared" si="42"/>
        <v>#DIV/0!</v>
      </c>
      <c r="I162" s="48" t="e">
        <f t="array" ref="I162">MAX(IF($A$73:$A$81=$B162,H$73:H$81),IF($A$137:$A$145=$B162,H$137:H$145))</f>
        <v>#DIV/0!</v>
      </c>
      <c r="J162" s="32">
        <f t="array" ref="J162">MAX(IF($A$73:$A$81=$B162,I$73:I$81),IF($A$137:$A$145=$B162,I$137:I$145))</f>
        <v>0</v>
      </c>
      <c r="K162" s="32">
        <v>5</v>
      </c>
    </row>
    <row r="163" spans="1:11" x14ac:dyDescent="0.25">
      <c r="A163" s="32">
        <v>8</v>
      </c>
      <c r="B163" s="32" t="str">
        <f>$A$144</f>
        <v xml:space="preserve">, </v>
      </c>
      <c r="C163" s="32">
        <f t="shared" si="38"/>
        <v>0</v>
      </c>
      <c r="D163" s="32" t="s">
        <v>85</v>
      </c>
      <c r="E163" s="32">
        <f t="shared" si="39"/>
        <v>12</v>
      </c>
      <c r="F163" s="32">
        <f t="shared" si="40"/>
        <v>0</v>
      </c>
      <c r="G163" s="32">
        <f t="shared" si="41"/>
        <v>0</v>
      </c>
      <c r="H163" s="48" t="e">
        <f t="shared" si="42"/>
        <v>#DIV/0!</v>
      </c>
      <c r="I163" s="48" t="e">
        <f t="array" ref="I163">MAX(IF($A$73:$A$81=$B163,H$73:H$81),IF($A$137:$A$145=$B163,H$137:H$145))</f>
        <v>#DIV/0!</v>
      </c>
      <c r="J163" s="32">
        <f t="array" ref="J163">MAX(IF($A$73:$A$81=$B163,I$73:I$81),IF($A$137:$A$145=$B163,I$137:I$145))</f>
        <v>0</v>
      </c>
      <c r="K163" s="32">
        <v>3</v>
      </c>
    </row>
    <row r="164" spans="1:11" x14ac:dyDescent="0.25">
      <c r="A164" s="32">
        <v>9</v>
      </c>
      <c r="B164" s="32" t="str">
        <f>$A$145</f>
        <v xml:space="preserve">, </v>
      </c>
      <c r="C164" s="32">
        <f t="shared" si="38"/>
        <v>0</v>
      </c>
      <c r="D164" s="32" t="s">
        <v>85</v>
      </c>
      <c r="E164" s="32">
        <f t="shared" si="39"/>
        <v>12</v>
      </c>
      <c r="F164" s="32">
        <f t="shared" si="40"/>
        <v>0</v>
      </c>
      <c r="G164" s="32">
        <f t="shared" si="41"/>
        <v>0</v>
      </c>
      <c r="H164" s="48" t="e">
        <f t="shared" si="42"/>
        <v>#DIV/0!</v>
      </c>
      <c r="I164" s="48" t="e">
        <f t="array" ref="I164">MAX(IF($A$73:$A$81=$B164,H$73:H$81),IF($A$137:$A$145=$B164,H$137:H$145))</f>
        <v>#DIV/0!</v>
      </c>
      <c r="J164" s="32">
        <f t="array" ref="J164">MAX(IF($A$73:$A$81=$B164,I$73:I$81),IF($A$137:$A$145=$B164,I$137:I$145))</f>
        <v>0</v>
      </c>
      <c r="K164" s="32">
        <v>1</v>
      </c>
    </row>
  </sheetData>
  <sheetProtection sheet="1" selectLockedCells="1" sort="0"/>
  <sortState ref="A137:I145">
    <sortCondition ref="B137:B145"/>
    <sortCondition ref="C137:C145"/>
    <sortCondition descending="1" ref="D137:D145"/>
    <sortCondition descending="1" ref="G137:G145"/>
    <sortCondition descending="1" ref="H137:H145"/>
    <sortCondition descending="1" ref="I137:I145"/>
  </sortState>
  <mergeCells count="17">
    <mergeCell ref="A1:J1"/>
    <mergeCell ref="A71:J71"/>
    <mergeCell ref="A10:F10"/>
    <mergeCell ref="A23:I23"/>
    <mergeCell ref="A37:I37"/>
    <mergeCell ref="A154:K154"/>
    <mergeCell ref="A31:B34"/>
    <mergeCell ref="A45:B48"/>
    <mergeCell ref="A51:I51"/>
    <mergeCell ref="A59:B62"/>
    <mergeCell ref="A87:I87"/>
    <mergeCell ref="A95:B98"/>
    <mergeCell ref="A101:I101"/>
    <mergeCell ref="A109:B112"/>
    <mergeCell ref="A115:I115"/>
    <mergeCell ref="A123:B126"/>
    <mergeCell ref="A135:J13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H45"/>
  <sheetViews>
    <sheetView workbookViewId="0">
      <selection sqref="A1:H1"/>
    </sheetView>
  </sheetViews>
  <sheetFormatPr baseColWidth="10" defaultRowHeight="12.75" x14ac:dyDescent="0.2"/>
  <cols>
    <col min="1" max="1" width="11.42578125" style="5" customWidth="1"/>
    <col min="2" max="2" width="17.140625" style="5" customWidth="1"/>
    <col min="3" max="8" width="6.42578125" style="5" customWidth="1"/>
    <col min="9" max="16384" width="11.42578125" style="5"/>
  </cols>
  <sheetData>
    <row r="1" spans="1:8" x14ac:dyDescent="0.2">
      <c r="A1" s="90" t="str">
        <f>Formular!B3&amp;" "&amp;Formular!B7</f>
        <v>Meisterschaft Dreiband 2026/2027</v>
      </c>
      <c r="B1" s="91"/>
      <c r="C1" s="91"/>
      <c r="D1" s="91"/>
      <c r="E1" s="91"/>
      <c r="F1" s="91"/>
      <c r="G1" s="91"/>
      <c r="H1" s="92"/>
    </row>
    <row r="3" spans="1:8" x14ac:dyDescent="0.2">
      <c r="A3" s="6" t="s">
        <v>47</v>
      </c>
      <c r="B3" s="93" t="str">
        <f>Formular!B5</f>
        <v>BC Musterort</v>
      </c>
      <c r="C3" s="93"/>
      <c r="D3" s="93"/>
      <c r="E3" s="93"/>
      <c r="F3" s="93"/>
      <c r="G3" s="93"/>
      <c r="H3" s="93"/>
    </row>
    <row r="4" spans="1:8" x14ac:dyDescent="0.2">
      <c r="A4" s="6" t="s">
        <v>48</v>
      </c>
      <c r="B4" s="93" t="str">
        <f>Formular!B6</f>
        <v>00.-00. Monat 20XX</v>
      </c>
      <c r="C4" s="93"/>
      <c r="D4" s="93"/>
      <c r="E4" s="93"/>
      <c r="F4" s="93"/>
      <c r="G4" s="93"/>
      <c r="H4" s="93"/>
    </row>
    <row r="5" spans="1:8" ht="38.25" customHeight="1" x14ac:dyDescent="0.2">
      <c r="A5" s="6" t="s">
        <v>49</v>
      </c>
      <c r="B5" s="94" t="str">
        <f>Formular!B4</f>
        <v>3 Gruppen á 3 Spieler, danach folgende Gruppen: Gruppenersten um Platz 1 bis 3 | Gruppenzweiten um Platz 4 bis 6 | Gruppendritten um Platz 7 bis 9</v>
      </c>
      <c r="C5" s="94"/>
      <c r="D5" s="94"/>
      <c r="E5" s="94"/>
      <c r="F5" s="94"/>
      <c r="G5" s="94"/>
      <c r="H5" s="94"/>
    </row>
    <row r="6" spans="1:8" x14ac:dyDescent="0.2">
      <c r="A6" s="6" t="s">
        <v>51</v>
      </c>
      <c r="B6" s="93" t="str">
        <f>Formular!B8</f>
        <v>00 Punkte / 00 Aufnahmen</v>
      </c>
      <c r="C6" s="93"/>
      <c r="D6" s="93"/>
      <c r="E6" s="93"/>
      <c r="F6" s="93"/>
      <c r="G6" s="93"/>
      <c r="H6" s="93"/>
    </row>
    <row r="9" spans="1:8" x14ac:dyDescent="0.2">
      <c r="A9" s="95" t="s">
        <v>11</v>
      </c>
      <c r="B9" s="7" t="s">
        <v>13</v>
      </c>
      <c r="C9" s="7" t="s">
        <v>14</v>
      </c>
      <c r="D9" s="7" t="s">
        <v>15</v>
      </c>
      <c r="E9" s="7" t="s">
        <v>16</v>
      </c>
      <c r="F9" s="7" t="s">
        <v>8</v>
      </c>
      <c r="G9" s="7" t="s">
        <v>17</v>
      </c>
      <c r="H9" s="7" t="s">
        <v>18</v>
      </c>
    </row>
    <row r="10" spans="1:8" x14ac:dyDescent="0.2">
      <c r="A10" s="96"/>
      <c r="B10" s="6" t="str">
        <f>Formular!C25</f>
        <v xml:space="preserve">, </v>
      </c>
      <c r="C10" s="6">
        <f>Formular!D25</f>
        <v>1</v>
      </c>
      <c r="D10" s="6">
        <f>Formular!E25</f>
        <v>0</v>
      </c>
      <c r="E10" s="6">
        <f>Formular!F25</f>
        <v>0</v>
      </c>
      <c r="F10" s="8" t="e">
        <f>Formular!G25</f>
        <v>#DIV/0!</v>
      </c>
      <c r="G10" s="9" t="e">
        <f>Formular!H25</f>
        <v>#DIV/0!</v>
      </c>
      <c r="H10" s="6">
        <f>Formular!I25</f>
        <v>0</v>
      </c>
    </row>
    <row r="11" spans="1:8" ht="13.5" thickBot="1" x14ac:dyDescent="0.25">
      <c r="A11" s="96"/>
      <c r="B11" s="10" t="str">
        <f>Formular!C26</f>
        <v xml:space="preserve">, </v>
      </c>
      <c r="C11" s="10">
        <f>Formular!D26</f>
        <v>1</v>
      </c>
      <c r="D11" s="10">
        <f>Formular!E26</f>
        <v>0</v>
      </c>
      <c r="E11" s="10" t="str">
        <f>Formular!F26</f>
        <v/>
      </c>
      <c r="F11" s="11" t="e">
        <f>Formular!G26</f>
        <v>#VALUE!</v>
      </c>
      <c r="G11" s="12" t="e">
        <f>Formular!H26</f>
        <v>#VALUE!</v>
      </c>
      <c r="H11" s="10">
        <f>Formular!I26</f>
        <v>0</v>
      </c>
    </row>
    <row r="12" spans="1:8" x14ac:dyDescent="0.2">
      <c r="A12" s="96"/>
      <c r="B12" s="13" t="str">
        <f>Formular!C27</f>
        <v xml:space="preserve">, </v>
      </c>
      <c r="C12" s="13">
        <f>Formular!D27</f>
        <v>1</v>
      </c>
      <c r="D12" s="13">
        <f>Formular!E27</f>
        <v>0</v>
      </c>
      <c r="E12" s="13">
        <f>Formular!F27</f>
        <v>0</v>
      </c>
      <c r="F12" s="14" t="e">
        <f>Formular!G27</f>
        <v>#DIV/0!</v>
      </c>
      <c r="G12" s="15" t="e">
        <f>Formular!H27</f>
        <v>#DIV/0!</v>
      </c>
      <c r="H12" s="13">
        <f>Formular!I27</f>
        <v>0</v>
      </c>
    </row>
    <row r="13" spans="1:8" ht="13.5" thickBot="1" x14ac:dyDescent="0.25">
      <c r="A13" s="96"/>
      <c r="B13" s="10" t="str">
        <f>Formular!C28</f>
        <v xml:space="preserve">, </v>
      </c>
      <c r="C13" s="10">
        <f>Formular!D28</f>
        <v>1</v>
      </c>
      <c r="D13" s="10">
        <f>Formular!E28</f>
        <v>0</v>
      </c>
      <c r="E13" s="10" t="str">
        <f>Formular!F28</f>
        <v/>
      </c>
      <c r="F13" s="11" t="e">
        <f>Formular!G28</f>
        <v>#VALUE!</v>
      </c>
      <c r="G13" s="12" t="e">
        <f>Formular!H28</f>
        <v>#VALUE!</v>
      </c>
      <c r="H13" s="10">
        <f>Formular!I28</f>
        <v>0</v>
      </c>
    </row>
    <row r="14" spans="1:8" x14ac:dyDescent="0.2">
      <c r="A14" s="96"/>
      <c r="B14" s="13" t="str">
        <f>Formular!C29</f>
        <v xml:space="preserve">, </v>
      </c>
      <c r="C14" s="13">
        <f>Formular!D29</f>
        <v>1</v>
      </c>
      <c r="D14" s="13">
        <f>Formular!E29</f>
        <v>0</v>
      </c>
      <c r="E14" s="13">
        <f>Formular!F29</f>
        <v>0</v>
      </c>
      <c r="F14" s="14" t="e">
        <f>Formular!G29</f>
        <v>#DIV/0!</v>
      </c>
      <c r="G14" s="15" t="e">
        <f>Formular!H29</f>
        <v>#DIV/0!</v>
      </c>
      <c r="H14" s="13">
        <f>Formular!I29</f>
        <v>0</v>
      </c>
    </row>
    <row r="15" spans="1:8" ht="13.5" thickBot="1" x14ac:dyDescent="0.25">
      <c r="A15" s="97"/>
      <c r="B15" s="16" t="str">
        <f>Formular!C30</f>
        <v xml:space="preserve">, </v>
      </c>
      <c r="C15" s="16">
        <f>Formular!D30</f>
        <v>1</v>
      </c>
      <c r="D15" s="16">
        <f>Formular!E30</f>
        <v>0</v>
      </c>
      <c r="E15" s="16" t="str">
        <f>Formular!F30</f>
        <v/>
      </c>
      <c r="F15" s="17" t="e">
        <f>Formular!G30</f>
        <v>#VALUE!</v>
      </c>
      <c r="G15" s="18" t="e">
        <f>Formular!H30</f>
        <v>#VALUE!</v>
      </c>
      <c r="H15" s="16">
        <f>Formular!I30</f>
        <v>0</v>
      </c>
    </row>
    <row r="16" spans="1:8" x14ac:dyDescent="0.2">
      <c r="A16" s="19" t="s">
        <v>52</v>
      </c>
      <c r="B16" s="19" t="s">
        <v>13</v>
      </c>
      <c r="C16" s="19" t="s">
        <v>14</v>
      </c>
      <c r="D16" s="19" t="s">
        <v>15</v>
      </c>
      <c r="E16" s="19" t="s">
        <v>16</v>
      </c>
      <c r="F16" s="19" t="s">
        <v>8</v>
      </c>
      <c r="G16" s="19" t="s">
        <v>17</v>
      </c>
      <c r="H16" s="19" t="s">
        <v>18</v>
      </c>
    </row>
    <row r="17" spans="1:8" x14ac:dyDescent="0.2">
      <c r="A17" s="20">
        <v>1</v>
      </c>
      <c r="B17" s="6" t="str">
        <f>Formular!C32</f>
        <v xml:space="preserve">, </v>
      </c>
      <c r="C17" s="6">
        <f>Formular!D32</f>
        <v>6</v>
      </c>
      <c r="D17" s="6">
        <f>Formular!E32</f>
        <v>0</v>
      </c>
      <c r="E17" s="6">
        <f>Formular!F32</f>
        <v>0</v>
      </c>
      <c r="F17" s="8" t="e">
        <f>Formular!G32</f>
        <v>#DIV/0!</v>
      </c>
      <c r="G17" s="9" t="e">
        <f>IF(Formular!H32=0,"-,---",Formular!H32)</f>
        <v>#DIV/0!</v>
      </c>
      <c r="H17" s="6">
        <f>Formular!I32</f>
        <v>0</v>
      </c>
    </row>
    <row r="18" spans="1:8" x14ac:dyDescent="0.2">
      <c r="A18" s="68">
        <v>2</v>
      </c>
      <c r="B18" s="6" t="str">
        <f>Formular!C33</f>
        <v xml:space="preserve">, </v>
      </c>
      <c r="C18" s="6">
        <f>Formular!D33</f>
        <v>6</v>
      </c>
      <c r="D18" s="6">
        <f>Formular!E33</f>
        <v>0</v>
      </c>
      <c r="E18" s="6">
        <f>Formular!F33</f>
        <v>0</v>
      </c>
      <c r="F18" s="8" t="e">
        <f>Formular!G33</f>
        <v>#DIV/0!</v>
      </c>
      <c r="G18" s="9" t="e">
        <f>IF(Formular!H33=0,"-,---",Formular!H33)</f>
        <v>#DIV/0!</v>
      </c>
      <c r="H18" s="6">
        <f>Formular!I33</f>
        <v>0</v>
      </c>
    </row>
    <row r="19" spans="1:8" x14ac:dyDescent="0.2">
      <c r="A19" s="21">
        <v>3</v>
      </c>
      <c r="B19" s="6" t="str">
        <f>Formular!C34</f>
        <v xml:space="preserve">, </v>
      </c>
      <c r="C19" s="6">
        <f>Formular!D34</f>
        <v>6</v>
      </c>
      <c r="D19" s="6">
        <f>Formular!E34</f>
        <v>0</v>
      </c>
      <c r="E19" s="6">
        <f>Formular!F34</f>
        <v>0</v>
      </c>
      <c r="F19" s="8" t="e">
        <f>Formular!G34</f>
        <v>#DIV/0!</v>
      </c>
      <c r="G19" s="9" t="e">
        <f>IF(Formular!H34=0,"-,---",Formular!H34)</f>
        <v>#DIV/0!</v>
      </c>
      <c r="H19" s="6">
        <f>Formular!I34</f>
        <v>0</v>
      </c>
    </row>
    <row r="22" spans="1:8" x14ac:dyDescent="0.2">
      <c r="A22" s="86" t="s">
        <v>29</v>
      </c>
      <c r="B22" s="7" t="s">
        <v>13</v>
      </c>
      <c r="C22" s="7" t="s">
        <v>14</v>
      </c>
      <c r="D22" s="7" t="s">
        <v>15</v>
      </c>
      <c r="E22" s="7" t="s">
        <v>16</v>
      </c>
      <c r="F22" s="7" t="s">
        <v>8</v>
      </c>
      <c r="G22" s="7" t="s">
        <v>17</v>
      </c>
      <c r="H22" s="7" t="s">
        <v>18</v>
      </c>
    </row>
    <row r="23" spans="1:8" x14ac:dyDescent="0.2">
      <c r="A23" s="87"/>
      <c r="B23" s="6" t="str">
        <f>Formular!C39</f>
        <v xml:space="preserve">, </v>
      </c>
      <c r="C23" s="6">
        <f>Formular!D39</f>
        <v>1</v>
      </c>
      <c r="D23" s="6">
        <f>Formular!E39</f>
        <v>0</v>
      </c>
      <c r="E23" s="6">
        <f>Formular!F39</f>
        <v>0</v>
      </c>
      <c r="F23" s="8" t="e">
        <f>Formular!G39</f>
        <v>#DIV/0!</v>
      </c>
      <c r="G23" s="9" t="e">
        <f>Formular!H39</f>
        <v>#DIV/0!</v>
      </c>
      <c r="H23" s="6">
        <f>Formular!I39</f>
        <v>0</v>
      </c>
    </row>
    <row r="24" spans="1:8" ht="13.5" thickBot="1" x14ac:dyDescent="0.25">
      <c r="A24" s="87"/>
      <c r="B24" s="10" t="str">
        <f>Formular!C40</f>
        <v xml:space="preserve">, </v>
      </c>
      <c r="C24" s="10">
        <f>Formular!D40</f>
        <v>1</v>
      </c>
      <c r="D24" s="10">
        <f>Formular!E40</f>
        <v>0</v>
      </c>
      <c r="E24" s="10" t="str">
        <f>Formular!F40</f>
        <v/>
      </c>
      <c r="F24" s="11" t="e">
        <f>Formular!G40</f>
        <v>#VALUE!</v>
      </c>
      <c r="G24" s="12" t="e">
        <f>Formular!H40</f>
        <v>#VALUE!</v>
      </c>
      <c r="H24" s="10">
        <f>Formular!I40</f>
        <v>0</v>
      </c>
    </row>
    <row r="25" spans="1:8" x14ac:dyDescent="0.2">
      <c r="A25" s="87"/>
      <c r="B25" s="13" t="str">
        <f>Formular!C41</f>
        <v xml:space="preserve">, </v>
      </c>
      <c r="C25" s="13">
        <f>Formular!D41</f>
        <v>1</v>
      </c>
      <c r="D25" s="13">
        <f>Formular!E41</f>
        <v>0</v>
      </c>
      <c r="E25" s="13">
        <f>Formular!F41</f>
        <v>0</v>
      </c>
      <c r="F25" s="14" t="e">
        <f>Formular!G41</f>
        <v>#DIV/0!</v>
      </c>
      <c r="G25" s="15" t="e">
        <f>Formular!H41</f>
        <v>#DIV/0!</v>
      </c>
      <c r="H25" s="13">
        <f>Formular!I41</f>
        <v>0</v>
      </c>
    </row>
    <row r="26" spans="1:8" ht="13.5" thickBot="1" x14ac:dyDescent="0.25">
      <c r="A26" s="87"/>
      <c r="B26" s="10" t="str">
        <f>Formular!C42</f>
        <v xml:space="preserve">, </v>
      </c>
      <c r="C26" s="10">
        <f>Formular!D42</f>
        <v>1</v>
      </c>
      <c r="D26" s="10">
        <f>Formular!E42</f>
        <v>0</v>
      </c>
      <c r="E26" s="10" t="str">
        <f>Formular!F42</f>
        <v/>
      </c>
      <c r="F26" s="11" t="e">
        <f>Formular!G42</f>
        <v>#VALUE!</v>
      </c>
      <c r="G26" s="12" t="e">
        <f>Formular!H42</f>
        <v>#VALUE!</v>
      </c>
      <c r="H26" s="10">
        <f>Formular!I42</f>
        <v>0</v>
      </c>
    </row>
    <row r="27" spans="1:8" x14ac:dyDescent="0.2">
      <c r="A27" s="87"/>
      <c r="B27" s="13" t="str">
        <f>Formular!C43</f>
        <v xml:space="preserve">, </v>
      </c>
      <c r="C27" s="13">
        <f>Formular!D43</f>
        <v>1</v>
      </c>
      <c r="D27" s="13">
        <f>Formular!E43</f>
        <v>0</v>
      </c>
      <c r="E27" s="13">
        <f>Formular!F43</f>
        <v>0</v>
      </c>
      <c r="F27" s="14" t="e">
        <f>Formular!G43</f>
        <v>#DIV/0!</v>
      </c>
      <c r="G27" s="15" t="e">
        <f>Formular!H43</f>
        <v>#DIV/0!</v>
      </c>
      <c r="H27" s="13">
        <f>Formular!I43</f>
        <v>0</v>
      </c>
    </row>
    <row r="28" spans="1:8" ht="13.5" thickBot="1" x14ac:dyDescent="0.25">
      <c r="A28" s="87"/>
      <c r="B28" s="16" t="str">
        <f>Formular!C44</f>
        <v xml:space="preserve">, </v>
      </c>
      <c r="C28" s="16">
        <f>Formular!D44</f>
        <v>1</v>
      </c>
      <c r="D28" s="16">
        <f>Formular!E44</f>
        <v>0</v>
      </c>
      <c r="E28" s="16" t="str">
        <f>Formular!F44</f>
        <v/>
      </c>
      <c r="F28" s="17" t="e">
        <f>Formular!G44</f>
        <v>#VALUE!</v>
      </c>
      <c r="G28" s="18" t="e">
        <f>Formular!H44</f>
        <v>#VALUE!</v>
      </c>
      <c r="H28" s="16">
        <f>Formular!I44</f>
        <v>0</v>
      </c>
    </row>
    <row r="29" spans="1:8" x14ac:dyDescent="0.2">
      <c r="A29" s="19" t="s">
        <v>52</v>
      </c>
      <c r="B29" s="19" t="s">
        <v>13</v>
      </c>
      <c r="C29" s="19" t="s">
        <v>14</v>
      </c>
      <c r="D29" s="19" t="s">
        <v>15</v>
      </c>
      <c r="E29" s="19" t="s">
        <v>16</v>
      </c>
      <c r="F29" s="19" t="s">
        <v>8</v>
      </c>
      <c r="G29" s="19" t="s">
        <v>17</v>
      </c>
      <c r="H29" s="19" t="s">
        <v>18</v>
      </c>
    </row>
    <row r="30" spans="1:8" x14ac:dyDescent="0.2">
      <c r="A30" s="20">
        <v>1</v>
      </c>
      <c r="B30" s="6" t="str">
        <f>Formular!C46</f>
        <v xml:space="preserve">, </v>
      </c>
      <c r="C30" s="6">
        <f>Formular!D46</f>
        <v>6</v>
      </c>
      <c r="D30" s="6">
        <f>Formular!E46</f>
        <v>0</v>
      </c>
      <c r="E30" s="6">
        <f>Formular!F46</f>
        <v>0</v>
      </c>
      <c r="F30" s="8" t="e">
        <f>Formular!G46</f>
        <v>#DIV/0!</v>
      </c>
      <c r="G30" s="9" t="e">
        <f>IF(Formular!H46=0,"-,---",Formular!H46)</f>
        <v>#DIV/0!</v>
      </c>
      <c r="H30" s="6">
        <f>Formular!I46</f>
        <v>0</v>
      </c>
    </row>
    <row r="31" spans="1:8" x14ac:dyDescent="0.2">
      <c r="A31" s="68">
        <v>2</v>
      </c>
      <c r="B31" s="6" t="str">
        <f>Formular!C47</f>
        <v xml:space="preserve">, </v>
      </c>
      <c r="C31" s="6">
        <f>Formular!D47</f>
        <v>6</v>
      </c>
      <c r="D31" s="6">
        <f>Formular!E47</f>
        <v>0</v>
      </c>
      <c r="E31" s="6">
        <f>Formular!F47</f>
        <v>0</v>
      </c>
      <c r="F31" s="8" t="e">
        <f>Formular!G47</f>
        <v>#DIV/0!</v>
      </c>
      <c r="G31" s="9" t="e">
        <f>IF(Formular!H47=0,"-,---",Formular!H47)</f>
        <v>#DIV/0!</v>
      </c>
      <c r="H31" s="6">
        <f>Formular!I47</f>
        <v>0</v>
      </c>
    </row>
    <row r="32" spans="1:8" x14ac:dyDescent="0.2">
      <c r="A32" s="21">
        <v>3</v>
      </c>
      <c r="B32" s="6" t="str">
        <f>Formular!C48</f>
        <v xml:space="preserve">, </v>
      </c>
      <c r="C32" s="6">
        <f>Formular!D48</f>
        <v>6</v>
      </c>
      <c r="D32" s="6">
        <f>Formular!E48</f>
        <v>0</v>
      </c>
      <c r="E32" s="6">
        <f>Formular!F48</f>
        <v>0</v>
      </c>
      <c r="F32" s="8" t="e">
        <f>Formular!G48</f>
        <v>#DIV/0!</v>
      </c>
      <c r="G32" s="9" t="e">
        <f>IF(Formular!H48=0,"-,---",Formular!H48)</f>
        <v>#DIV/0!</v>
      </c>
      <c r="H32" s="6">
        <f>Formular!I48</f>
        <v>0</v>
      </c>
    </row>
    <row r="35" spans="1:8" x14ac:dyDescent="0.2">
      <c r="A35" s="88" t="s">
        <v>66</v>
      </c>
      <c r="B35" s="7" t="s">
        <v>13</v>
      </c>
      <c r="C35" s="7" t="s">
        <v>14</v>
      </c>
      <c r="D35" s="7" t="s">
        <v>15</v>
      </c>
      <c r="E35" s="7" t="s">
        <v>16</v>
      </c>
      <c r="F35" s="7" t="s">
        <v>8</v>
      </c>
      <c r="G35" s="7" t="s">
        <v>17</v>
      </c>
      <c r="H35" s="7" t="s">
        <v>18</v>
      </c>
    </row>
    <row r="36" spans="1:8" x14ac:dyDescent="0.2">
      <c r="A36" s="89"/>
      <c r="B36" s="6" t="str">
        <f>Formular!C53</f>
        <v xml:space="preserve">, </v>
      </c>
      <c r="C36" s="6">
        <f>Formular!D53</f>
        <v>1</v>
      </c>
      <c r="D36" s="6">
        <f>Formular!E53</f>
        <v>0</v>
      </c>
      <c r="E36" s="6">
        <f>Formular!F53</f>
        <v>0</v>
      </c>
      <c r="F36" s="8" t="e">
        <f>Formular!G53</f>
        <v>#DIV/0!</v>
      </c>
      <c r="G36" s="9" t="e">
        <f>Formular!H53</f>
        <v>#DIV/0!</v>
      </c>
      <c r="H36" s="6">
        <f>Formular!I53</f>
        <v>0</v>
      </c>
    </row>
    <row r="37" spans="1:8" ht="13.5" thickBot="1" x14ac:dyDescent="0.25">
      <c r="A37" s="89"/>
      <c r="B37" s="10" t="str">
        <f>Formular!C54</f>
        <v xml:space="preserve">, </v>
      </c>
      <c r="C37" s="10">
        <f>Formular!D54</f>
        <v>1</v>
      </c>
      <c r="D37" s="10">
        <f>Formular!E54</f>
        <v>0</v>
      </c>
      <c r="E37" s="10" t="str">
        <f>Formular!F54</f>
        <v/>
      </c>
      <c r="F37" s="11" t="e">
        <f>Formular!G54</f>
        <v>#VALUE!</v>
      </c>
      <c r="G37" s="12" t="e">
        <f>Formular!H54</f>
        <v>#VALUE!</v>
      </c>
      <c r="H37" s="10">
        <f>Formular!I54</f>
        <v>0</v>
      </c>
    </row>
    <row r="38" spans="1:8" x14ac:dyDescent="0.2">
      <c r="A38" s="89"/>
      <c r="B38" s="13" t="str">
        <f>Formular!C55</f>
        <v xml:space="preserve">, </v>
      </c>
      <c r="C38" s="13">
        <f>Formular!D55</f>
        <v>1</v>
      </c>
      <c r="D38" s="13">
        <f>Formular!E55</f>
        <v>0</v>
      </c>
      <c r="E38" s="13">
        <f>Formular!F55</f>
        <v>0</v>
      </c>
      <c r="F38" s="14" t="e">
        <f>Formular!G55</f>
        <v>#DIV/0!</v>
      </c>
      <c r="G38" s="15" t="e">
        <f>Formular!H55</f>
        <v>#DIV/0!</v>
      </c>
      <c r="H38" s="13">
        <f>Formular!I55</f>
        <v>0</v>
      </c>
    </row>
    <row r="39" spans="1:8" ht="13.5" thickBot="1" x14ac:dyDescent="0.25">
      <c r="A39" s="89"/>
      <c r="B39" s="10" t="str">
        <f>Formular!C56</f>
        <v xml:space="preserve">, </v>
      </c>
      <c r="C39" s="10">
        <f>Formular!D56</f>
        <v>1</v>
      </c>
      <c r="D39" s="10">
        <f>Formular!E56</f>
        <v>0</v>
      </c>
      <c r="E39" s="10" t="str">
        <f>Formular!F56</f>
        <v/>
      </c>
      <c r="F39" s="11" t="e">
        <f>Formular!G56</f>
        <v>#VALUE!</v>
      </c>
      <c r="G39" s="12" t="e">
        <f>Formular!H56</f>
        <v>#VALUE!</v>
      </c>
      <c r="H39" s="10">
        <f>Formular!I56</f>
        <v>0</v>
      </c>
    </row>
    <row r="40" spans="1:8" x14ac:dyDescent="0.2">
      <c r="A40" s="89"/>
      <c r="B40" s="13" t="str">
        <f>Formular!C57</f>
        <v xml:space="preserve">, </v>
      </c>
      <c r="C40" s="13">
        <f>Formular!D57</f>
        <v>1</v>
      </c>
      <c r="D40" s="13">
        <f>Formular!E57</f>
        <v>0</v>
      </c>
      <c r="E40" s="13">
        <f>Formular!F57</f>
        <v>0</v>
      </c>
      <c r="F40" s="14" t="e">
        <f>Formular!G57</f>
        <v>#DIV/0!</v>
      </c>
      <c r="G40" s="15" t="e">
        <f>Formular!H57</f>
        <v>#DIV/0!</v>
      </c>
      <c r="H40" s="13">
        <f>Formular!I57</f>
        <v>0</v>
      </c>
    </row>
    <row r="41" spans="1:8" ht="13.5" thickBot="1" x14ac:dyDescent="0.25">
      <c r="A41" s="89"/>
      <c r="B41" s="16" t="str">
        <f>Formular!C58</f>
        <v xml:space="preserve">, </v>
      </c>
      <c r="C41" s="16">
        <f>Formular!D58</f>
        <v>1</v>
      </c>
      <c r="D41" s="16">
        <f>Formular!E58</f>
        <v>0</v>
      </c>
      <c r="E41" s="16" t="str">
        <f>Formular!F58</f>
        <v/>
      </c>
      <c r="F41" s="17" t="e">
        <f>Formular!G58</f>
        <v>#VALUE!</v>
      </c>
      <c r="G41" s="18" t="e">
        <f>Formular!H58</f>
        <v>#VALUE!</v>
      </c>
      <c r="H41" s="16">
        <f>Formular!I58</f>
        <v>0</v>
      </c>
    </row>
    <row r="42" spans="1:8" x14ac:dyDescent="0.2">
      <c r="A42" s="19" t="s">
        <v>52</v>
      </c>
      <c r="B42" s="19" t="s">
        <v>13</v>
      </c>
      <c r="C42" s="19" t="s">
        <v>14</v>
      </c>
      <c r="D42" s="19" t="s">
        <v>15</v>
      </c>
      <c r="E42" s="19" t="s">
        <v>16</v>
      </c>
      <c r="F42" s="19" t="s">
        <v>8</v>
      </c>
      <c r="G42" s="19" t="s">
        <v>17</v>
      </c>
      <c r="H42" s="19" t="s">
        <v>18</v>
      </c>
    </row>
    <row r="43" spans="1:8" x14ac:dyDescent="0.2">
      <c r="A43" s="20">
        <v>1</v>
      </c>
      <c r="B43" s="6" t="str">
        <f>Formular!C60</f>
        <v xml:space="preserve">, </v>
      </c>
      <c r="C43" s="6">
        <f>Formular!D60</f>
        <v>6</v>
      </c>
      <c r="D43" s="6">
        <f>Formular!E60</f>
        <v>0</v>
      </c>
      <c r="E43" s="6">
        <f>Formular!F60</f>
        <v>0</v>
      </c>
      <c r="F43" s="8" t="e">
        <f>Formular!G60</f>
        <v>#DIV/0!</v>
      </c>
      <c r="G43" s="9" t="e">
        <f>IF(Formular!H60=0,"-,---",Formular!H60)</f>
        <v>#DIV/0!</v>
      </c>
      <c r="H43" s="6">
        <f>Formular!I60</f>
        <v>0</v>
      </c>
    </row>
    <row r="44" spans="1:8" x14ac:dyDescent="0.2">
      <c r="A44" s="68">
        <v>2</v>
      </c>
      <c r="B44" s="6" t="str">
        <f>Formular!C61</f>
        <v xml:space="preserve">, </v>
      </c>
      <c r="C44" s="6">
        <f>Formular!D61</f>
        <v>6</v>
      </c>
      <c r="D44" s="6">
        <f>Formular!E61</f>
        <v>0</v>
      </c>
      <c r="E44" s="6">
        <f>Formular!F61</f>
        <v>0</v>
      </c>
      <c r="F44" s="8" t="e">
        <f>Formular!G61</f>
        <v>#DIV/0!</v>
      </c>
      <c r="G44" s="9" t="e">
        <f>IF(Formular!H61=0,"-,---",Formular!H61)</f>
        <v>#DIV/0!</v>
      </c>
      <c r="H44" s="6">
        <f>Formular!I61</f>
        <v>0</v>
      </c>
    </row>
    <row r="45" spans="1:8" x14ac:dyDescent="0.2">
      <c r="A45" s="21">
        <v>3</v>
      </c>
      <c r="B45" s="6" t="str">
        <f>Formular!C62</f>
        <v xml:space="preserve">, </v>
      </c>
      <c r="C45" s="6">
        <f>Formular!D62</f>
        <v>6</v>
      </c>
      <c r="D45" s="6">
        <f>Formular!E62</f>
        <v>0</v>
      </c>
      <c r="E45" s="6">
        <f>Formular!F62</f>
        <v>0</v>
      </c>
      <c r="F45" s="8" t="e">
        <f>Formular!G62</f>
        <v>#DIV/0!</v>
      </c>
      <c r="G45" s="9" t="e">
        <f>IF(Formular!H62=0,"-,---",Formular!H62)</f>
        <v>#DIV/0!</v>
      </c>
      <c r="H45" s="6">
        <f>Formular!I62</f>
        <v>0</v>
      </c>
    </row>
  </sheetData>
  <sheetProtection sheet="1" selectLockedCells="1"/>
  <mergeCells count="8">
    <mergeCell ref="A22:A28"/>
    <mergeCell ref="A35:A41"/>
    <mergeCell ref="A1:H1"/>
    <mergeCell ref="B3:H3"/>
    <mergeCell ref="B4:H4"/>
    <mergeCell ref="B5:H5"/>
    <mergeCell ref="B6:H6"/>
    <mergeCell ref="A9:A15"/>
  </mergeCells>
  <conditionalFormatting sqref="C10:C15">
    <cfRule type="cellIs" dxfId="14" priority="9" operator="equal">
      <formula>1</formula>
    </cfRule>
    <cfRule type="cellIs" dxfId="13" priority="10" operator="equal">
      <formula>2</formula>
    </cfRule>
  </conditionalFormatting>
  <conditionalFormatting sqref="C23:C28">
    <cfRule type="cellIs" dxfId="12" priority="7" operator="equal">
      <formula>1</formula>
    </cfRule>
    <cfRule type="cellIs" dxfId="11" priority="8" operator="equal">
      <formula>2</formula>
    </cfRule>
  </conditionalFormatting>
  <conditionalFormatting sqref="C36:C41">
    <cfRule type="cellIs" dxfId="10" priority="1" operator="equal">
      <formula>1</formula>
    </cfRule>
    <cfRule type="cellIs" dxfId="9" priority="2" operator="equal">
      <formula>2</formula>
    </cfRule>
  </conditionalFormatting>
  <pageMargins left="0.7" right="0.7" top="0.78740157499999996" bottom="0.78740157499999996" header="0.3" footer="0.3"/>
  <pageSetup paperSize="9" fitToWidth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H45"/>
  <sheetViews>
    <sheetView workbookViewId="0">
      <selection sqref="A1:H1"/>
    </sheetView>
  </sheetViews>
  <sheetFormatPr baseColWidth="10" defaultRowHeight="12.75" x14ac:dyDescent="0.2"/>
  <cols>
    <col min="1" max="1" width="11.42578125" style="5" customWidth="1"/>
    <col min="2" max="2" width="17.140625" style="5" customWidth="1"/>
    <col min="3" max="8" width="6.42578125" style="5" customWidth="1"/>
    <col min="9" max="16384" width="11.42578125" style="5"/>
  </cols>
  <sheetData>
    <row r="1" spans="1:8" x14ac:dyDescent="0.2">
      <c r="A1" s="90" t="str">
        <f>Formular!B3&amp;" "&amp;Formular!B7</f>
        <v>Meisterschaft Dreiband 2026/2027</v>
      </c>
      <c r="B1" s="91"/>
      <c r="C1" s="91"/>
      <c r="D1" s="91"/>
      <c r="E1" s="91"/>
      <c r="F1" s="91"/>
      <c r="G1" s="91"/>
      <c r="H1" s="92"/>
    </row>
    <row r="3" spans="1:8" x14ac:dyDescent="0.2">
      <c r="A3" s="6" t="s">
        <v>47</v>
      </c>
      <c r="B3" s="93" t="str">
        <f>Formular!B5</f>
        <v>BC Musterort</v>
      </c>
      <c r="C3" s="93"/>
      <c r="D3" s="93"/>
      <c r="E3" s="93"/>
      <c r="F3" s="93"/>
      <c r="G3" s="93"/>
      <c r="H3" s="93"/>
    </row>
    <row r="4" spans="1:8" x14ac:dyDescent="0.2">
      <c r="A4" s="6" t="s">
        <v>48</v>
      </c>
      <c r="B4" s="93" t="str">
        <f>Formular!B6</f>
        <v>00.-00. Monat 20XX</v>
      </c>
      <c r="C4" s="93"/>
      <c r="D4" s="93"/>
      <c r="E4" s="93"/>
      <c r="F4" s="93"/>
      <c r="G4" s="93"/>
      <c r="H4" s="93"/>
    </row>
    <row r="5" spans="1:8" ht="38.25" customHeight="1" x14ac:dyDescent="0.2">
      <c r="A5" s="6" t="s">
        <v>49</v>
      </c>
      <c r="B5" s="94" t="str">
        <f>Formular!B4</f>
        <v>3 Gruppen á 3 Spieler, danach folgende Gruppen: Gruppenersten um Platz 1 bis 3 | Gruppenzweiten um Platz 4 bis 6 | Gruppendritten um Platz 7 bis 9</v>
      </c>
      <c r="C5" s="94"/>
      <c r="D5" s="94"/>
      <c r="E5" s="94"/>
      <c r="F5" s="94"/>
      <c r="G5" s="94"/>
      <c r="H5" s="94"/>
    </row>
    <row r="6" spans="1:8" x14ac:dyDescent="0.2">
      <c r="A6" s="6" t="s">
        <v>51</v>
      </c>
      <c r="B6" s="93" t="str">
        <f>Formular!B8</f>
        <v>00 Punkte / 00 Aufnahmen</v>
      </c>
      <c r="C6" s="93"/>
      <c r="D6" s="93"/>
      <c r="E6" s="93"/>
      <c r="F6" s="93"/>
      <c r="G6" s="93"/>
      <c r="H6" s="93"/>
    </row>
    <row r="9" spans="1:8" x14ac:dyDescent="0.2">
      <c r="A9" s="100" t="s">
        <v>86</v>
      </c>
      <c r="B9" s="7" t="s">
        <v>13</v>
      </c>
      <c r="C9" s="7" t="s">
        <v>14</v>
      </c>
      <c r="D9" s="7" t="s">
        <v>15</v>
      </c>
      <c r="E9" s="7" t="s">
        <v>16</v>
      </c>
      <c r="F9" s="7" t="s">
        <v>8</v>
      </c>
      <c r="G9" s="7" t="s">
        <v>17</v>
      </c>
      <c r="H9" s="7" t="s">
        <v>18</v>
      </c>
    </row>
    <row r="10" spans="1:8" x14ac:dyDescent="0.2">
      <c r="A10" s="96"/>
      <c r="B10" s="6" t="str">
        <f>Formular!C89</f>
        <v xml:space="preserve">, </v>
      </c>
      <c r="C10" s="6">
        <f>Formular!D89</f>
        <v>1</v>
      </c>
      <c r="D10" s="6">
        <f>Formular!E89</f>
        <v>0</v>
      </c>
      <c r="E10" s="6">
        <f>Formular!F89</f>
        <v>0</v>
      </c>
      <c r="F10" s="8" t="e">
        <f>Formular!G89</f>
        <v>#DIV/0!</v>
      </c>
      <c r="G10" s="9" t="e">
        <f>Formular!H89</f>
        <v>#DIV/0!</v>
      </c>
      <c r="H10" s="6">
        <f>Formular!I89</f>
        <v>0</v>
      </c>
    </row>
    <row r="11" spans="1:8" ht="13.5" thickBot="1" x14ac:dyDescent="0.25">
      <c r="A11" s="96"/>
      <c r="B11" s="10" t="str">
        <f>Formular!C90</f>
        <v xml:space="preserve">, </v>
      </c>
      <c r="C11" s="10">
        <f>Formular!D90</f>
        <v>1</v>
      </c>
      <c r="D11" s="10">
        <f>Formular!E90</f>
        <v>0</v>
      </c>
      <c r="E11" s="10" t="str">
        <f>Formular!F90</f>
        <v/>
      </c>
      <c r="F11" s="11" t="e">
        <f>Formular!G90</f>
        <v>#VALUE!</v>
      </c>
      <c r="G11" s="12" t="e">
        <f>Formular!H90</f>
        <v>#VALUE!</v>
      </c>
      <c r="H11" s="10">
        <f>Formular!I90</f>
        <v>0</v>
      </c>
    </row>
    <row r="12" spans="1:8" x14ac:dyDescent="0.2">
      <c r="A12" s="96"/>
      <c r="B12" s="13" t="str">
        <f>Formular!C91</f>
        <v xml:space="preserve">, </v>
      </c>
      <c r="C12" s="13">
        <f>Formular!D91</f>
        <v>1</v>
      </c>
      <c r="D12" s="13">
        <f>Formular!E91</f>
        <v>0</v>
      </c>
      <c r="E12" s="13">
        <f>Formular!F91</f>
        <v>0</v>
      </c>
      <c r="F12" s="14" t="e">
        <f>Formular!G91</f>
        <v>#DIV/0!</v>
      </c>
      <c r="G12" s="15" t="e">
        <f>Formular!H91</f>
        <v>#DIV/0!</v>
      </c>
      <c r="H12" s="13">
        <f>Formular!I91</f>
        <v>0</v>
      </c>
    </row>
    <row r="13" spans="1:8" ht="13.5" thickBot="1" x14ac:dyDescent="0.25">
      <c r="A13" s="96"/>
      <c r="B13" s="10" t="str">
        <f>Formular!C92</f>
        <v xml:space="preserve">, </v>
      </c>
      <c r="C13" s="10">
        <f>Formular!D92</f>
        <v>1</v>
      </c>
      <c r="D13" s="10">
        <f>Formular!E92</f>
        <v>0</v>
      </c>
      <c r="E13" s="10" t="str">
        <f>Formular!F92</f>
        <v/>
      </c>
      <c r="F13" s="11" t="e">
        <f>Formular!G92</f>
        <v>#VALUE!</v>
      </c>
      <c r="G13" s="12" t="e">
        <f>Formular!H92</f>
        <v>#VALUE!</v>
      </c>
      <c r="H13" s="10">
        <f>Formular!I92</f>
        <v>0</v>
      </c>
    </row>
    <row r="14" spans="1:8" x14ac:dyDescent="0.2">
      <c r="A14" s="96"/>
      <c r="B14" s="13" t="str">
        <f>Formular!C93</f>
        <v xml:space="preserve">, </v>
      </c>
      <c r="C14" s="13">
        <f>Formular!D93</f>
        <v>1</v>
      </c>
      <c r="D14" s="13">
        <f>Formular!E93</f>
        <v>0</v>
      </c>
      <c r="E14" s="13">
        <f>Formular!F93</f>
        <v>0</v>
      </c>
      <c r="F14" s="14" t="e">
        <f>Formular!G93</f>
        <v>#DIV/0!</v>
      </c>
      <c r="G14" s="15" t="e">
        <f>Formular!H93</f>
        <v>#DIV/0!</v>
      </c>
      <c r="H14" s="13">
        <f>Formular!I93</f>
        <v>0</v>
      </c>
    </row>
    <row r="15" spans="1:8" ht="13.5" thickBot="1" x14ac:dyDescent="0.25">
      <c r="A15" s="97"/>
      <c r="B15" s="16" t="str">
        <f>Formular!C94</f>
        <v xml:space="preserve">, </v>
      </c>
      <c r="C15" s="16">
        <f>Formular!D94</f>
        <v>1</v>
      </c>
      <c r="D15" s="16">
        <f>Formular!E94</f>
        <v>0</v>
      </c>
      <c r="E15" s="16" t="str">
        <f>Formular!F94</f>
        <v/>
      </c>
      <c r="F15" s="17" t="e">
        <f>Formular!G94</f>
        <v>#VALUE!</v>
      </c>
      <c r="G15" s="18" t="e">
        <f>Formular!H94</f>
        <v>#VALUE!</v>
      </c>
      <c r="H15" s="16">
        <f>Formular!I94</f>
        <v>0</v>
      </c>
    </row>
    <row r="16" spans="1:8" x14ac:dyDescent="0.2">
      <c r="A16" s="19" t="s">
        <v>52</v>
      </c>
      <c r="B16" s="19" t="s">
        <v>13</v>
      </c>
      <c r="C16" s="19" t="s">
        <v>14</v>
      </c>
      <c r="D16" s="19" t="s">
        <v>15</v>
      </c>
      <c r="E16" s="19" t="s">
        <v>16</v>
      </c>
      <c r="F16" s="19" t="s">
        <v>8</v>
      </c>
      <c r="G16" s="19" t="s">
        <v>17</v>
      </c>
      <c r="H16" s="19" t="s">
        <v>18</v>
      </c>
    </row>
    <row r="17" spans="1:8" x14ac:dyDescent="0.2">
      <c r="A17" s="20">
        <v>1</v>
      </c>
      <c r="B17" s="6" t="str">
        <f>Formular!C96</f>
        <v xml:space="preserve">, </v>
      </c>
      <c r="C17" s="6">
        <f>Formular!D96</f>
        <v>6</v>
      </c>
      <c r="D17" s="6">
        <f>Formular!E96</f>
        <v>0</v>
      </c>
      <c r="E17" s="6">
        <f>Formular!F96</f>
        <v>0</v>
      </c>
      <c r="F17" s="8" t="e">
        <f>Formular!G96</f>
        <v>#DIV/0!</v>
      </c>
      <c r="G17" s="9" t="e">
        <f>IF(Formular!H96=0,"-,---",Formular!H96)</f>
        <v>#DIV/0!</v>
      </c>
      <c r="H17" s="6">
        <f>Formular!I96</f>
        <v>0</v>
      </c>
    </row>
    <row r="18" spans="1:8" x14ac:dyDescent="0.2">
      <c r="A18" s="68">
        <v>2</v>
      </c>
      <c r="B18" s="6" t="str">
        <f>Formular!C97</f>
        <v xml:space="preserve">, </v>
      </c>
      <c r="C18" s="6">
        <f>Formular!D97</f>
        <v>6</v>
      </c>
      <c r="D18" s="6">
        <f>Formular!E97</f>
        <v>0</v>
      </c>
      <c r="E18" s="6">
        <f>Formular!F97</f>
        <v>0</v>
      </c>
      <c r="F18" s="8" t="e">
        <f>Formular!G97</f>
        <v>#DIV/0!</v>
      </c>
      <c r="G18" s="9" t="e">
        <f>IF(Formular!H97=0,"-,---",Formular!H97)</f>
        <v>#DIV/0!</v>
      </c>
      <c r="H18" s="6">
        <f>Formular!I97</f>
        <v>0</v>
      </c>
    </row>
    <row r="19" spans="1:8" x14ac:dyDescent="0.2">
      <c r="A19" s="21">
        <v>3</v>
      </c>
      <c r="B19" s="6" t="str">
        <f>Formular!C98</f>
        <v xml:space="preserve">, </v>
      </c>
      <c r="C19" s="6">
        <f>Formular!D98</f>
        <v>6</v>
      </c>
      <c r="D19" s="6">
        <f>Formular!E98</f>
        <v>0</v>
      </c>
      <c r="E19" s="6">
        <f>Formular!F98</f>
        <v>0</v>
      </c>
      <c r="F19" s="8" t="e">
        <f>Formular!G98</f>
        <v>#DIV/0!</v>
      </c>
      <c r="G19" s="9" t="e">
        <f>IF(Formular!H98=0,"-,---",Formular!H98)</f>
        <v>#DIV/0!</v>
      </c>
      <c r="H19" s="6">
        <f>Formular!I98</f>
        <v>0</v>
      </c>
    </row>
    <row r="22" spans="1:8" x14ac:dyDescent="0.2">
      <c r="A22" s="98" t="s">
        <v>87</v>
      </c>
      <c r="B22" s="7" t="s">
        <v>13</v>
      </c>
      <c r="C22" s="7" t="s">
        <v>14</v>
      </c>
      <c r="D22" s="7" t="s">
        <v>15</v>
      </c>
      <c r="E22" s="7" t="s">
        <v>16</v>
      </c>
      <c r="F22" s="7" t="s">
        <v>8</v>
      </c>
      <c r="G22" s="7" t="s">
        <v>17</v>
      </c>
      <c r="H22" s="7" t="s">
        <v>18</v>
      </c>
    </row>
    <row r="23" spans="1:8" x14ac:dyDescent="0.2">
      <c r="A23" s="87"/>
      <c r="B23" s="6" t="str">
        <f>Formular!C103</f>
        <v xml:space="preserve">, </v>
      </c>
      <c r="C23" s="6">
        <f>Formular!D103</f>
        <v>1</v>
      </c>
      <c r="D23" s="6">
        <f>Formular!E103</f>
        <v>0</v>
      </c>
      <c r="E23" s="6">
        <f>Formular!F103</f>
        <v>0</v>
      </c>
      <c r="F23" s="8" t="e">
        <f>Formular!G103</f>
        <v>#DIV/0!</v>
      </c>
      <c r="G23" s="9" t="e">
        <f>Formular!H103</f>
        <v>#DIV/0!</v>
      </c>
      <c r="H23" s="6">
        <f>Formular!I103</f>
        <v>0</v>
      </c>
    </row>
    <row r="24" spans="1:8" ht="13.5" thickBot="1" x14ac:dyDescent="0.25">
      <c r="A24" s="87"/>
      <c r="B24" s="10" t="str">
        <f>Formular!C104</f>
        <v xml:space="preserve">, </v>
      </c>
      <c r="C24" s="10">
        <f>Formular!D104</f>
        <v>1</v>
      </c>
      <c r="D24" s="10">
        <f>Formular!E104</f>
        <v>0</v>
      </c>
      <c r="E24" s="10" t="str">
        <f>Formular!F104</f>
        <v/>
      </c>
      <c r="F24" s="11" t="e">
        <f>Formular!G104</f>
        <v>#VALUE!</v>
      </c>
      <c r="G24" s="12" t="e">
        <f>Formular!H104</f>
        <v>#VALUE!</v>
      </c>
      <c r="H24" s="10">
        <f>Formular!I104</f>
        <v>0</v>
      </c>
    </row>
    <row r="25" spans="1:8" x14ac:dyDescent="0.2">
      <c r="A25" s="87"/>
      <c r="B25" s="13" t="str">
        <f>Formular!C105</f>
        <v xml:space="preserve">, </v>
      </c>
      <c r="C25" s="13">
        <f>Formular!D105</f>
        <v>1</v>
      </c>
      <c r="D25" s="13">
        <f>Formular!E105</f>
        <v>0</v>
      </c>
      <c r="E25" s="13">
        <f>Formular!F105</f>
        <v>0</v>
      </c>
      <c r="F25" s="14" t="e">
        <f>Formular!G105</f>
        <v>#DIV/0!</v>
      </c>
      <c r="G25" s="15" t="e">
        <f>Formular!H105</f>
        <v>#DIV/0!</v>
      </c>
      <c r="H25" s="13">
        <f>Formular!I105</f>
        <v>0</v>
      </c>
    </row>
    <row r="26" spans="1:8" ht="13.5" thickBot="1" x14ac:dyDescent="0.25">
      <c r="A26" s="87"/>
      <c r="B26" s="10" t="str">
        <f>Formular!C106</f>
        <v xml:space="preserve">, </v>
      </c>
      <c r="C26" s="10">
        <f>Formular!D106</f>
        <v>1</v>
      </c>
      <c r="D26" s="10">
        <f>Formular!E106</f>
        <v>0</v>
      </c>
      <c r="E26" s="10" t="str">
        <f>Formular!F106</f>
        <v/>
      </c>
      <c r="F26" s="11" t="e">
        <f>Formular!G106</f>
        <v>#VALUE!</v>
      </c>
      <c r="G26" s="12" t="e">
        <f>Formular!H106</f>
        <v>#VALUE!</v>
      </c>
      <c r="H26" s="10">
        <f>Formular!I106</f>
        <v>0</v>
      </c>
    </row>
    <row r="27" spans="1:8" x14ac:dyDescent="0.2">
      <c r="A27" s="87"/>
      <c r="B27" s="13" t="str">
        <f>Formular!C107</f>
        <v xml:space="preserve">, </v>
      </c>
      <c r="C27" s="13">
        <f>Formular!D107</f>
        <v>1</v>
      </c>
      <c r="D27" s="13">
        <f>Formular!E107</f>
        <v>0</v>
      </c>
      <c r="E27" s="13">
        <f>Formular!F107</f>
        <v>0</v>
      </c>
      <c r="F27" s="14" t="e">
        <f>Formular!G107</f>
        <v>#DIV/0!</v>
      </c>
      <c r="G27" s="15" t="e">
        <f>Formular!H107</f>
        <v>#DIV/0!</v>
      </c>
      <c r="H27" s="13">
        <f>Formular!I107</f>
        <v>0</v>
      </c>
    </row>
    <row r="28" spans="1:8" ht="13.5" thickBot="1" x14ac:dyDescent="0.25">
      <c r="A28" s="87"/>
      <c r="B28" s="16" t="str">
        <f>Formular!C108</f>
        <v xml:space="preserve">, </v>
      </c>
      <c r="C28" s="16">
        <f>Formular!D108</f>
        <v>1</v>
      </c>
      <c r="D28" s="16">
        <f>Formular!E108</f>
        <v>0</v>
      </c>
      <c r="E28" s="16" t="str">
        <f>Formular!F108</f>
        <v/>
      </c>
      <c r="F28" s="17" t="e">
        <f>Formular!G108</f>
        <v>#VALUE!</v>
      </c>
      <c r="G28" s="18" t="e">
        <f>Formular!H108</f>
        <v>#VALUE!</v>
      </c>
      <c r="H28" s="16">
        <f>Formular!I108</f>
        <v>0</v>
      </c>
    </row>
    <row r="29" spans="1:8" x14ac:dyDescent="0.2">
      <c r="A29" s="19" t="s">
        <v>52</v>
      </c>
      <c r="B29" s="19" t="s">
        <v>13</v>
      </c>
      <c r="C29" s="19" t="s">
        <v>14</v>
      </c>
      <c r="D29" s="19" t="s">
        <v>15</v>
      </c>
      <c r="E29" s="19" t="s">
        <v>16</v>
      </c>
      <c r="F29" s="19" t="s">
        <v>8</v>
      </c>
      <c r="G29" s="19" t="s">
        <v>17</v>
      </c>
      <c r="H29" s="19" t="s">
        <v>18</v>
      </c>
    </row>
    <row r="30" spans="1:8" x14ac:dyDescent="0.2">
      <c r="A30" s="20">
        <v>1</v>
      </c>
      <c r="B30" s="6" t="str">
        <f>Formular!C110</f>
        <v xml:space="preserve">, </v>
      </c>
      <c r="C30" s="6">
        <f>Formular!D110</f>
        <v>6</v>
      </c>
      <c r="D30" s="6">
        <f>Formular!E110</f>
        <v>0</v>
      </c>
      <c r="E30" s="6">
        <f>Formular!F110</f>
        <v>0</v>
      </c>
      <c r="F30" s="8" t="e">
        <f>Formular!G110</f>
        <v>#DIV/0!</v>
      </c>
      <c r="G30" s="9" t="e">
        <f>IF(Formular!H110=0,"-,---",Formular!H110)</f>
        <v>#DIV/0!</v>
      </c>
      <c r="H30" s="6">
        <f>Formular!I110</f>
        <v>0</v>
      </c>
    </row>
    <row r="31" spans="1:8" x14ac:dyDescent="0.2">
      <c r="A31" s="68">
        <v>2</v>
      </c>
      <c r="B31" s="6" t="str">
        <f>Formular!C111</f>
        <v xml:space="preserve">, </v>
      </c>
      <c r="C31" s="6">
        <f>Formular!D111</f>
        <v>6</v>
      </c>
      <c r="D31" s="6">
        <f>Formular!E111</f>
        <v>0</v>
      </c>
      <c r="E31" s="6">
        <f>Formular!F111</f>
        <v>0</v>
      </c>
      <c r="F31" s="8" t="e">
        <f>Formular!G111</f>
        <v>#DIV/0!</v>
      </c>
      <c r="G31" s="9" t="e">
        <f>IF(Formular!H111=0,"-,---",Formular!H111)</f>
        <v>#DIV/0!</v>
      </c>
      <c r="H31" s="6">
        <f>Formular!I111</f>
        <v>0</v>
      </c>
    </row>
    <row r="32" spans="1:8" x14ac:dyDescent="0.2">
      <c r="A32" s="21">
        <v>3</v>
      </c>
      <c r="B32" s="6" t="str">
        <f>Formular!C112</f>
        <v xml:space="preserve">, </v>
      </c>
      <c r="C32" s="6">
        <f>Formular!D112</f>
        <v>6</v>
      </c>
      <c r="D32" s="6">
        <f>Formular!E112</f>
        <v>0</v>
      </c>
      <c r="E32" s="6">
        <f>Formular!F112</f>
        <v>0</v>
      </c>
      <c r="F32" s="8" t="e">
        <f>Formular!G112</f>
        <v>#DIV/0!</v>
      </c>
      <c r="G32" s="9" t="e">
        <f>IF(Formular!H112=0,"-,---",Formular!H112)</f>
        <v>#DIV/0!</v>
      </c>
      <c r="H32" s="6">
        <f>Formular!I112</f>
        <v>0</v>
      </c>
    </row>
    <row r="35" spans="1:8" x14ac:dyDescent="0.2">
      <c r="A35" s="99" t="s">
        <v>88</v>
      </c>
      <c r="B35" s="7" t="s">
        <v>13</v>
      </c>
      <c r="C35" s="7" t="s">
        <v>14</v>
      </c>
      <c r="D35" s="7" t="s">
        <v>15</v>
      </c>
      <c r="E35" s="7" t="s">
        <v>16</v>
      </c>
      <c r="F35" s="7" t="s">
        <v>8</v>
      </c>
      <c r="G35" s="7" t="s">
        <v>17</v>
      </c>
      <c r="H35" s="7" t="s">
        <v>18</v>
      </c>
    </row>
    <row r="36" spans="1:8" x14ac:dyDescent="0.2">
      <c r="A36" s="89"/>
      <c r="B36" s="6" t="str">
        <f>Formular!C117</f>
        <v xml:space="preserve">, </v>
      </c>
      <c r="C36" s="6">
        <f>Formular!D117</f>
        <v>1</v>
      </c>
      <c r="D36" s="6">
        <f>Formular!E117</f>
        <v>0</v>
      </c>
      <c r="E36" s="6">
        <f>Formular!F117</f>
        <v>0</v>
      </c>
      <c r="F36" s="8" t="e">
        <f>Formular!G117</f>
        <v>#DIV/0!</v>
      </c>
      <c r="G36" s="9" t="e">
        <f>Formular!H117</f>
        <v>#DIV/0!</v>
      </c>
      <c r="H36" s="6">
        <f>Formular!I117</f>
        <v>0</v>
      </c>
    </row>
    <row r="37" spans="1:8" ht="13.5" thickBot="1" x14ac:dyDescent="0.25">
      <c r="A37" s="89"/>
      <c r="B37" s="10" t="str">
        <f>Formular!C118</f>
        <v xml:space="preserve">, </v>
      </c>
      <c r="C37" s="10">
        <f>Formular!D118</f>
        <v>1</v>
      </c>
      <c r="D37" s="10">
        <f>Formular!E118</f>
        <v>0</v>
      </c>
      <c r="E37" s="10" t="str">
        <f>Formular!F118</f>
        <v/>
      </c>
      <c r="F37" s="11" t="e">
        <f>Formular!G118</f>
        <v>#VALUE!</v>
      </c>
      <c r="G37" s="12" t="e">
        <f>Formular!H118</f>
        <v>#VALUE!</v>
      </c>
      <c r="H37" s="10">
        <f>Formular!I118</f>
        <v>0</v>
      </c>
    </row>
    <row r="38" spans="1:8" x14ac:dyDescent="0.2">
      <c r="A38" s="89"/>
      <c r="B38" s="13" t="str">
        <f>Formular!C119</f>
        <v xml:space="preserve">, </v>
      </c>
      <c r="C38" s="13">
        <f>Formular!D119</f>
        <v>1</v>
      </c>
      <c r="D38" s="13">
        <f>Formular!E119</f>
        <v>0</v>
      </c>
      <c r="E38" s="13">
        <f>Formular!F119</f>
        <v>0</v>
      </c>
      <c r="F38" s="14" t="e">
        <f>Formular!G119</f>
        <v>#DIV/0!</v>
      </c>
      <c r="G38" s="15" t="e">
        <f>Formular!H119</f>
        <v>#DIV/0!</v>
      </c>
      <c r="H38" s="13">
        <f>Formular!I119</f>
        <v>0</v>
      </c>
    </row>
    <row r="39" spans="1:8" ht="13.5" thickBot="1" x14ac:dyDescent="0.25">
      <c r="A39" s="89"/>
      <c r="B39" s="10" t="str">
        <f>Formular!C120</f>
        <v xml:space="preserve">, </v>
      </c>
      <c r="C39" s="10">
        <f>Formular!D120</f>
        <v>1</v>
      </c>
      <c r="D39" s="10">
        <f>Formular!E120</f>
        <v>0</v>
      </c>
      <c r="E39" s="10" t="str">
        <f>Formular!F120</f>
        <v/>
      </c>
      <c r="F39" s="11" t="e">
        <f>Formular!G120</f>
        <v>#VALUE!</v>
      </c>
      <c r="G39" s="12" t="e">
        <f>Formular!H120</f>
        <v>#VALUE!</v>
      </c>
      <c r="H39" s="10">
        <f>Formular!I120</f>
        <v>0</v>
      </c>
    </row>
    <row r="40" spans="1:8" x14ac:dyDescent="0.2">
      <c r="A40" s="89"/>
      <c r="B40" s="13" t="str">
        <f>Formular!C121</f>
        <v xml:space="preserve">, </v>
      </c>
      <c r="C40" s="13">
        <f>Formular!D121</f>
        <v>1</v>
      </c>
      <c r="D40" s="13">
        <f>Formular!E121</f>
        <v>0</v>
      </c>
      <c r="E40" s="13">
        <f>Formular!F121</f>
        <v>0</v>
      </c>
      <c r="F40" s="14" t="e">
        <f>Formular!G121</f>
        <v>#DIV/0!</v>
      </c>
      <c r="G40" s="15" t="e">
        <f>Formular!H121</f>
        <v>#DIV/0!</v>
      </c>
      <c r="H40" s="13">
        <f>Formular!I121</f>
        <v>0</v>
      </c>
    </row>
    <row r="41" spans="1:8" ht="13.5" thickBot="1" x14ac:dyDescent="0.25">
      <c r="A41" s="89"/>
      <c r="B41" s="16" t="str">
        <f>Formular!C122</f>
        <v xml:space="preserve">, </v>
      </c>
      <c r="C41" s="16">
        <f>Formular!D122</f>
        <v>1</v>
      </c>
      <c r="D41" s="16">
        <f>Formular!E122</f>
        <v>0</v>
      </c>
      <c r="E41" s="16" t="str">
        <f>Formular!F122</f>
        <v/>
      </c>
      <c r="F41" s="17" t="e">
        <f>Formular!G122</f>
        <v>#VALUE!</v>
      </c>
      <c r="G41" s="18" t="e">
        <f>Formular!H122</f>
        <v>#VALUE!</v>
      </c>
      <c r="H41" s="16">
        <f>Formular!I122</f>
        <v>0</v>
      </c>
    </row>
    <row r="42" spans="1:8" x14ac:dyDescent="0.2">
      <c r="A42" s="19" t="s">
        <v>52</v>
      </c>
      <c r="B42" s="19" t="s">
        <v>13</v>
      </c>
      <c r="C42" s="19" t="s">
        <v>14</v>
      </c>
      <c r="D42" s="19" t="s">
        <v>15</v>
      </c>
      <c r="E42" s="19" t="s">
        <v>16</v>
      </c>
      <c r="F42" s="19" t="s">
        <v>8</v>
      </c>
      <c r="G42" s="19" t="s">
        <v>17</v>
      </c>
      <c r="H42" s="19" t="s">
        <v>18</v>
      </c>
    </row>
    <row r="43" spans="1:8" x14ac:dyDescent="0.2">
      <c r="A43" s="20">
        <v>1</v>
      </c>
      <c r="B43" s="6" t="str">
        <f>Formular!C124</f>
        <v xml:space="preserve">, </v>
      </c>
      <c r="C43" s="6">
        <f>Formular!D124</f>
        <v>6</v>
      </c>
      <c r="D43" s="6">
        <f>Formular!E124</f>
        <v>0</v>
      </c>
      <c r="E43" s="6">
        <f>Formular!F124</f>
        <v>0</v>
      </c>
      <c r="F43" s="8" t="e">
        <f>Formular!G124</f>
        <v>#DIV/0!</v>
      </c>
      <c r="G43" s="9" t="e">
        <f>IF(Formular!H124=0,"-,---",Formular!H124)</f>
        <v>#DIV/0!</v>
      </c>
      <c r="H43" s="6">
        <f>Formular!I124</f>
        <v>0</v>
      </c>
    </row>
    <row r="44" spans="1:8" x14ac:dyDescent="0.2">
      <c r="A44" s="68">
        <v>2</v>
      </c>
      <c r="B44" s="6" t="str">
        <f>Formular!C125</f>
        <v xml:space="preserve">, </v>
      </c>
      <c r="C44" s="6">
        <f>Formular!D125</f>
        <v>6</v>
      </c>
      <c r="D44" s="6">
        <f>Formular!E125</f>
        <v>0</v>
      </c>
      <c r="E44" s="6">
        <f>Formular!F125</f>
        <v>0</v>
      </c>
      <c r="F44" s="8" t="e">
        <f>Formular!G125</f>
        <v>#DIV/0!</v>
      </c>
      <c r="G44" s="9" t="e">
        <f>IF(Formular!H125=0,"-,---",Formular!H125)</f>
        <v>#DIV/0!</v>
      </c>
      <c r="H44" s="6">
        <f>Formular!I125</f>
        <v>0</v>
      </c>
    </row>
    <row r="45" spans="1:8" x14ac:dyDescent="0.2">
      <c r="A45" s="21">
        <v>3</v>
      </c>
      <c r="B45" s="6" t="str">
        <f>Formular!C126</f>
        <v xml:space="preserve">, </v>
      </c>
      <c r="C45" s="6">
        <f>Formular!D126</f>
        <v>6</v>
      </c>
      <c r="D45" s="6">
        <f>Formular!E126</f>
        <v>0</v>
      </c>
      <c r="E45" s="6">
        <f>Formular!F126</f>
        <v>0</v>
      </c>
      <c r="F45" s="8" t="e">
        <f>Formular!G126</f>
        <v>#DIV/0!</v>
      </c>
      <c r="G45" s="9" t="e">
        <f>IF(Formular!H126=0,"-,---",Formular!H126)</f>
        <v>#DIV/0!</v>
      </c>
      <c r="H45" s="6">
        <f>Formular!I126</f>
        <v>0</v>
      </c>
    </row>
  </sheetData>
  <sheetProtection sheet="1" selectLockedCells="1"/>
  <mergeCells count="8">
    <mergeCell ref="A22:A28"/>
    <mergeCell ref="A35:A41"/>
    <mergeCell ref="A1:H1"/>
    <mergeCell ref="B3:H3"/>
    <mergeCell ref="B4:H4"/>
    <mergeCell ref="B5:H5"/>
    <mergeCell ref="B6:H6"/>
    <mergeCell ref="A9:A15"/>
  </mergeCells>
  <conditionalFormatting sqref="C10:C15">
    <cfRule type="cellIs" dxfId="8" priority="5" operator="equal">
      <formula>1</formula>
    </cfRule>
    <cfRule type="cellIs" dxfId="7" priority="6" operator="equal">
      <formula>2</formula>
    </cfRule>
  </conditionalFormatting>
  <conditionalFormatting sqref="C23:C28">
    <cfRule type="cellIs" dxfId="6" priority="3" operator="equal">
      <formula>1</formula>
    </cfRule>
    <cfRule type="cellIs" dxfId="5" priority="4" operator="equal">
      <formula>2</formula>
    </cfRule>
  </conditionalFormatting>
  <conditionalFormatting sqref="C36:C41">
    <cfRule type="cellIs" dxfId="4" priority="1" operator="equal">
      <formula>1</formula>
    </cfRule>
    <cfRule type="cellIs" dxfId="3" priority="2" operator="equal">
      <formula>2</formula>
    </cfRule>
  </conditionalFormatting>
  <pageMargins left="0.7" right="0.7" top="0.78740157499999996" bottom="0.78740157499999996" header="0.3" footer="0.3"/>
  <pageSetup paperSize="9" fitToWidth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K20"/>
  <sheetViews>
    <sheetView workbookViewId="0">
      <selection sqref="A1:K1"/>
    </sheetView>
  </sheetViews>
  <sheetFormatPr baseColWidth="10" defaultRowHeight="12.75" x14ac:dyDescent="0.2"/>
  <cols>
    <col min="1" max="1" width="7.28515625" style="5" bestFit="1" customWidth="1"/>
    <col min="2" max="3" width="18.5703125" style="5" customWidth="1"/>
    <col min="4" max="4" width="14.28515625" style="5" customWidth="1"/>
    <col min="5" max="11" width="7.140625" style="5" customWidth="1"/>
    <col min="12" max="16384" width="11.42578125" style="5"/>
  </cols>
  <sheetData>
    <row r="1" spans="1:11" x14ac:dyDescent="0.2">
      <c r="A1" s="101" t="str">
        <f>Formular!B3&amp;" "&amp;Formular!B7&amp;" - Endergebnis"</f>
        <v>Meisterschaft Dreiband 2026/2027 - Endergebnis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3" spans="1:11" x14ac:dyDescent="0.2">
      <c r="A3" s="6" t="s">
        <v>47</v>
      </c>
      <c r="B3" s="93" t="str">
        <f>Formular!B5</f>
        <v>BC Musterort</v>
      </c>
      <c r="C3" s="93"/>
      <c r="D3" s="93"/>
      <c r="E3" s="93"/>
      <c r="F3" s="93"/>
      <c r="G3" s="93"/>
      <c r="H3" s="93"/>
      <c r="I3" s="93"/>
      <c r="J3" s="93"/>
      <c r="K3" s="93"/>
    </row>
    <row r="4" spans="1:11" x14ac:dyDescent="0.2">
      <c r="A4" s="6" t="s">
        <v>48</v>
      </c>
      <c r="B4" s="93" t="str">
        <f>Formular!B6</f>
        <v>00.-00. Monat 20XX</v>
      </c>
      <c r="C4" s="93"/>
      <c r="D4" s="93"/>
      <c r="E4" s="93"/>
      <c r="F4" s="93"/>
      <c r="G4" s="93"/>
      <c r="H4" s="93"/>
      <c r="I4" s="93"/>
      <c r="J4" s="93"/>
      <c r="K4" s="93"/>
    </row>
    <row r="5" spans="1:11" ht="25.5" customHeight="1" x14ac:dyDescent="0.2">
      <c r="A5" s="6" t="s">
        <v>49</v>
      </c>
      <c r="B5" s="94" t="str">
        <f>Formular!B4</f>
        <v>3 Gruppen á 3 Spieler, danach folgende Gruppen: Gruppenersten um Platz 1 bis 3 | Gruppenzweiten um Platz 4 bis 6 | Gruppendritten um Platz 7 bis 9</v>
      </c>
      <c r="C5" s="94"/>
      <c r="D5" s="94"/>
      <c r="E5" s="94"/>
      <c r="F5" s="94"/>
      <c r="G5" s="94"/>
      <c r="H5" s="94"/>
      <c r="I5" s="94"/>
      <c r="J5" s="94"/>
      <c r="K5" s="94"/>
    </row>
    <row r="6" spans="1:11" x14ac:dyDescent="0.2">
      <c r="A6" s="6" t="s">
        <v>51</v>
      </c>
      <c r="B6" s="93" t="str">
        <f>Formular!B8</f>
        <v>00 Punkte / 00 Aufnahmen</v>
      </c>
      <c r="C6" s="93"/>
      <c r="D6" s="93"/>
      <c r="E6" s="93"/>
      <c r="F6" s="93"/>
      <c r="G6" s="93"/>
      <c r="H6" s="93"/>
      <c r="I6" s="93"/>
      <c r="J6" s="93"/>
      <c r="K6" s="93"/>
    </row>
    <row r="9" spans="1:11" x14ac:dyDescent="0.2">
      <c r="A9" s="90" t="s">
        <v>42</v>
      </c>
      <c r="B9" s="91"/>
      <c r="C9" s="91"/>
      <c r="D9" s="91"/>
      <c r="E9" s="91"/>
      <c r="F9" s="91"/>
      <c r="G9" s="91"/>
      <c r="H9" s="91"/>
      <c r="I9" s="91"/>
      <c r="J9" s="91"/>
      <c r="K9" s="91"/>
    </row>
    <row r="10" spans="1:11" x14ac:dyDescent="0.2">
      <c r="A10" s="22" t="str">
        <f>Formular!A155</f>
        <v>Rang</v>
      </c>
      <c r="B10" s="22" t="str">
        <f>Formular!B155</f>
        <v>Spieler</v>
      </c>
      <c r="C10" s="22" t="str">
        <f>Formular!C155</f>
        <v>Verein</v>
      </c>
      <c r="D10" s="22" t="str">
        <f>Formular!D155</f>
        <v>Runde</v>
      </c>
      <c r="E10" s="22" t="str">
        <f>Formular!E155</f>
        <v>MP</v>
      </c>
      <c r="F10" s="22" t="str">
        <f>Formular!F155</f>
        <v>Pkt.</v>
      </c>
      <c r="G10" s="22" t="str">
        <f>Formular!G155</f>
        <v>Aufn.</v>
      </c>
      <c r="H10" s="22" t="str">
        <f>Formular!H155</f>
        <v>GD</v>
      </c>
      <c r="I10" s="22" t="str">
        <f>Formular!I155</f>
        <v>BED</v>
      </c>
      <c r="J10" s="22" t="str">
        <f>Formular!J155</f>
        <v>HS</v>
      </c>
      <c r="K10" s="22" t="str">
        <f>Formular!K155</f>
        <v>RLP</v>
      </c>
    </row>
    <row r="11" spans="1:11" x14ac:dyDescent="0.2">
      <c r="A11" s="23">
        <f>Formular!A156</f>
        <v>1</v>
      </c>
      <c r="B11" s="6" t="str">
        <f>Formular!B156</f>
        <v xml:space="preserve">, </v>
      </c>
      <c r="C11" s="6">
        <f>Formular!C156</f>
        <v>0</v>
      </c>
      <c r="D11" s="6" t="str">
        <f>Formular!D156</f>
        <v>Gruppe 1 - 3</v>
      </c>
      <c r="E11" s="6">
        <f>Formular!E156</f>
        <v>12</v>
      </c>
      <c r="F11" s="6">
        <f>Formular!F156</f>
        <v>0</v>
      </c>
      <c r="G11" s="6">
        <f>Formular!G156</f>
        <v>0</v>
      </c>
      <c r="H11" s="8" t="e">
        <f>Formular!H156</f>
        <v>#DIV/0!</v>
      </c>
      <c r="I11" s="9" t="e">
        <f>IF(Formular!I156=0,"-,---",Formular!I156)</f>
        <v>#DIV/0!</v>
      </c>
      <c r="J11" s="6">
        <f>Formular!J156</f>
        <v>0</v>
      </c>
      <c r="K11" s="6">
        <f>Formular!K156</f>
        <v>27</v>
      </c>
    </row>
    <row r="12" spans="1:11" x14ac:dyDescent="0.2">
      <c r="A12" s="69">
        <f>Formular!A157</f>
        <v>2</v>
      </c>
      <c r="B12" s="6" t="str">
        <f>Formular!B157</f>
        <v xml:space="preserve">, </v>
      </c>
      <c r="C12" s="6">
        <f>Formular!C157</f>
        <v>0</v>
      </c>
      <c r="D12" s="6" t="str">
        <f>Formular!D157</f>
        <v>Gruppe 1 - 3</v>
      </c>
      <c r="E12" s="6">
        <f>Formular!E157</f>
        <v>12</v>
      </c>
      <c r="F12" s="6">
        <f>Formular!F157</f>
        <v>0</v>
      </c>
      <c r="G12" s="6">
        <f>Formular!G157</f>
        <v>0</v>
      </c>
      <c r="H12" s="8" t="e">
        <f>Formular!H157</f>
        <v>#DIV/0!</v>
      </c>
      <c r="I12" s="9" t="e">
        <f>IF(Formular!I157=0,"-,---",Formular!I157)</f>
        <v>#DIV/0!</v>
      </c>
      <c r="J12" s="6">
        <f>Formular!J157</f>
        <v>0</v>
      </c>
      <c r="K12" s="6">
        <f>Formular!K157</f>
        <v>19</v>
      </c>
    </row>
    <row r="13" spans="1:11" ht="13.5" thickBot="1" x14ac:dyDescent="0.25">
      <c r="A13" s="72">
        <f>Formular!A158</f>
        <v>3</v>
      </c>
      <c r="B13" s="10" t="str">
        <f>Formular!B158</f>
        <v xml:space="preserve">, </v>
      </c>
      <c r="C13" s="10">
        <f>Formular!C158</f>
        <v>0</v>
      </c>
      <c r="D13" s="10" t="str">
        <f>Formular!D158</f>
        <v>Gruppe 1 - 3</v>
      </c>
      <c r="E13" s="10">
        <f>Formular!E158</f>
        <v>12</v>
      </c>
      <c r="F13" s="10">
        <f>Formular!F158</f>
        <v>0</v>
      </c>
      <c r="G13" s="10">
        <f>Formular!G158</f>
        <v>0</v>
      </c>
      <c r="H13" s="11" t="e">
        <f>Formular!H158</f>
        <v>#DIV/0!</v>
      </c>
      <c r="I13" s="12" t="e">
        <f>IF(Formular!I158=0,"-,---",Formular!I158)</f>
        <v>#DIV/0!</v>
      </c>
      <c r="J13" s="10">
        <f>Formular!J158</f>
        <v>0</v>
      </c>
      <c r="K13" s="10">
        <f>Formular!K158</f>
        <v>14</v>
      </c>
    </row>
    <row r="14" spans="1:11" x14ac:dyDescent="0.2">
      <c r="A14" s="25">
        <f>Formular!A159</f>
        <v>4</v>
      </c>
      <c r="B14" s="13" t="str">
        <f>Formular!B159</f>
        <v xml:space="preserve">, </v>
      </c>
      <c r="C14" s="13">
        <f>Formular!C159</f>
        <v>0</v>
      </c>
      <c r="D14" s="13" t="str">
        <f>Formular!D159</f>
        <v>Gruppe 4 - 6</v>
      </c>
      <c r="E14" s="13">
        <f>Formular!E159</f>
        <v>12</v>
      </c>
      <c r="F14" s="13">
        <f>Formular!F159</f>
        <v>0</v>
      </c>
      <c r="G14" s="13">
        <f>Formular!G159</f>
        <v>0</v>
      </c>
      <c r="H14" s="14" t="e">
        <f>Formular!H159</f>
        <v>#DIV/0!</v>
      </c>
      <c r="I14" s="15" t="e">
        <f>IF(Formular!I159=0,"-,---",Formular!I159)</f>
        <v>#DIV/0!</v>
      </c>
      <c r="J14" s="13">
        <f>Formular!J159</f>
        <v>0</v>
      </c>
      <c r="K14" s="13">
        <f>Formular!K159</f>
        <v>11</v>
      </c>
    </row>
    <row r="15" spans="1:11" x14ac:dyDescent="0.2">
      <c r="A15" s="24">
        <f>Formular!A160</f>
        <v>5</v>
      </c>
      <c r="B15" s="6" t="str">
        <f>Formular!B160</f>
        <v xml:space="preserve">, </v>
      </c>
      <c r="C15" s="6">
        <f>Formular!C160</f>
        <v>0</v>
      </c>
      <c r="D15" s="6" t="str">
        <f>Formular!D160</f>
        <v>Gruppe 4 - 6</v>
      </c>
      <c r="E15" s="6">
        <f>Formular!E160</f>
        <v>12</v>
      </c>
      <c r="F15" s="6">
        <f>Formular!F160</f>
        <v>0</v>
      </c>
      <c r="G15" s="6">
        <f>Formular!G160</f>
        <v>0</v>
      </c>
      <c r="H15" s="8" t="e">
        <f>Formular!H160</f>
        <v>#DIV/0!</v>
      </c>
      <c r="I15" s="9" t="e">
        <f>IF(Formular!I160=0,"-,---",Formular!I160)</f>
        <v>#DIV/0!</v>
      </c>
      <c r="J15" s="6">
        <f>Formular!J160</f>
        <v>0</v>
      </c>
      <c r="K15" s="6">
        <f>Formular!K160</f>
        <v>9</v>
      </c>
    </row>
    <row r="16" spans="1:11" ht="13.5" thickBot="1" x14ac:dyDescent="0.25">
      <c r="A16" s="26">
        <f>Formular!A161</f>
        <v>6</v>
      </c>
      <c r="B16" s="10" t="str">
        <f>Formular!B161</f>
        <v xml:space="preserve">, </v>
      </c>
      <c r="C16" s="10">
        <f>Formular!C161</f>
        <v>0</v>
      </c>
      <c r="D16" s="10" t="str">
        <f>Formular!D161</f>
        <v>Gruppe 4 - 6</v>
      </c>
      <c r="E16" s="10">
        <f>Formular!E161</f>
        <v>12</v>
      </c>
      <c r="F16" s="10">
        <f>Formular!F161</f>
        <v>0</v>
      </c>
      <c r="G16" s="10">
        <f>Formular!G161</f>
        <v>0</v>
      </c>
      <c r="H16" s="11" t="e">
        <f>Formular!H161</f>
        <v>#DIV/0!</v>
      </c>
      <c r="I16" s="12" t="e">
        <f>IF(Formular!I161=0,"-,---",Formular!I161)</f>
        <v>#DIV/0!</v>
      </c>
      <c r="J16" s="10">
        <f>Formular!J161</f>
        <v>0</v>
      </c>
      <c r="K16" s="10">
        <f>Formular!K161</f>
        <v>7</v>
      </c>
    </row>
    <row r="17" spans="1:11" x14ac:dyDescent="0.2">
      <c r="A17" s="71">
        <f>Formular!A162</f>
        <v>7</v>
      </c>
      <c r="B17" s="13" t="str">
        <f>Formular!B162</f>
        <v xml:space="preserve">, </v>
      </c>
      <c r="C17" s="13">
        <f>Formular!C162</f>
        <v>0</v>
      </c>
      <c r="D17" s="13" t="str">
        <f>Formular!D162</f>
        <v>Gruppe 7 - 9</v>
      </c>
      <c r="E17" s="13">
        <f>Formular!E162</f>
        <v>12</v>
      </c>
      <c r="F17" s="13">
        <f>Formular!F162</f>
        <v>0</v>
      </c>
      <c r="G17" s="13">
        <f>Formular!G162</f>
        <v>0</v>
      </c>
      <c r="H17" s="14" t="e">
        <f>Formular!H162</f>
        <v>#DIV/0!</v>
      </c>
      <c r="I17" s="15" t="e">
        <f>IF(Formular!I162=0,"-,---",Formular!I162)</f>
        <v>#DIV/0!</v>
      </c>
      <c r="J17" s="13">
        <f>Formular!J162</f>
        <v>0</v>
      </c>
      <c r="K17" s="13">
        <f>Formular!K162</f>
        <v>5</v>
      </c>
    </row>
    <row r="18" spans="1:11" x14ac:dyDescent="0.2">
      <c r="A18" s="70">
        <f>Formular!A163</f>
        <v>8</v>
      </c>
      <c r="B18" s="6" t="str">
        <f>Formular!B163</f>
        <v xml:space="preserve">, </v>
      </c>
      <c r="C18" s="6">
        <f>Formular!C163</f>
        <v>0</v>
      </c>
      <c r="D18" s="6" t="str">
        <f>Formular!D163</f>
        <v>Gruppe 7 - 9</v>
      </c>
      <c r="E18" s="6">
        <f>Formular!E163</f>
        <v>12</v>
      </c>
      <c r="F18" s="6">
        <f>Formular!F163</f>
        <v>0</v>
      </c>
      <c r="G18" s="6">
        <f>Formular!G163</f>
        <v>0</v>
      </c>
      <c r="H18" s="8" t="e">
        <f>Formular!H163</f>
        <v>#DIV/0!</v>
      </c>
      <c r="I18" s="9" t="e">
        <f>IF(Formular!I163=0,"-,---",Formular!I163)</f>
        <v>#DIV/0!</v>
      </c>
      <c r="J18" s="6">
        <f>Formular!J163</f>
        <v>0</v>
      </c>
      <c r="K18" s="6">
        <f>Formular!K163</f>
        <v>3</v>
      </c>
    </row>
    <row r="19" spans="1:11" x14ac:dyDescent="0.2">
      <c r="A19" s="70">
        <v>9</v>
      </c>
      <c r="B19" s="6" t="str">
        <f>Formular!B164</f>
        <v xml:space="preserve">, </v>
      </c>
      <c r="C19" s="6">
        <f>Formular!C164</f>
        <v>0</v>
      </c>
      <c r="D19" s="6" t="str">
        <f>Formular!D164</f>
        <v>Gruppe 7 - 9</v>
      </c>
      <c r="E19" s="6">
        <f>Formular!E164</f>
        <v>12</v>
      </c>
      <c r="F19" s="6">
        <f>Formular!F164</f>
        <v>0</v>
      </c>
      <c r="G19" s="6">
        <f>Formular!G164</f>
        <v>0</v>
      </c>
      <c r="H19" s="8" t="e">
        <f>Formular!H164</f>
        <v>#DIV/0!</v>
      </c>
      <c r="I19" s="9" t="e">
        <f>IF(Formular!I164=0,"-,---",Formular!I164)</f>
        <v>#DIV/0!</v>
      </c>
      <c r="J19" s="6">
        <f>Formular!J164</f>
        <v>0</v>
      </c>
      <c r="K19" s="6">
        <f>Formular!K164</f>
        <v>1</v>
      </c>
    </row>
    <row r="20" spans="1:11" x14ac:dyDescent="0.2">
      <c r="A20" s="102" t="s">
        <v>53</v>
      </c>
      <c r="B20" s="102"/>
      <c r="C20" s="102"/>
      <c r="D20" s="102"/>
      <c r="E20" s="102"/>
      <c r="F20" s="54">
        <f>SUM(F11:F19)</f>
        <v>0</v>
      </c>
      <c r="G20" s="54">
        <f>SUM(G11:G19)</f>
        <v>0</v>
      </c>
      <c r="H20" s="55" t="e">
        <f t="shared" ref="H20" si="0">TRUNC(F20/G20,3)</f>
        <v>#DIV/0!</v>
      </c>
      <c r="I20" s="55" t="e">
        <f>MAX(I11:I19)</f>
        <v>#DIV/0!</v>
      </c>
      <c r="J20" s="56">
        <f>MAX(J11:J19)</f>
        <v>0</v>
      </c>
      <c r="K20" s="57"/>
    </row>
  </sheetData>
  <sheetProtection sheet="1" objects="1" scenarios="1" selectLockedCells="1"/>
  <mergeCells count="7">
    <mergeCell ref="A1:K1"/>
    <mergeCell ref="A20:E20"/>
    <mergeCell ref="B3:K3"/>
    <mergeCell ref="B4:K4"/>
    <mergeCell ref="B5:K5"/>
    <mergeCell ref="B6:K6"/>
    <mergeCell ref="A9:K9"/>
  </mergeCells>
  <conditionalFormatting sqref="H11:H19">
    <cfRule type="top10" dxfId="2" priority="15" percent="1" rank="1"/>
  </conditionalFormatting>
  <conditionalFormatting sqref="I11:I19">
    <cfRule type="top10" dxfId="1" priority="16" percent="1" rank="1"/>
  </conditionalFormatting>
  <conditionalFormatting sqref="J11:J19">
    <cfRule type="top10" dxfId="0" priority="17" percent="1" rank="1"/>
  </conditionalFormatting>
  <pageMargins left="0.7" right="0.7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Formular</vt:lpstr>
      <vt:lpstr>Druckansicht_Gruppe</vt:lpstr>
      <vt:lpstr>Druckansicht_Endrunde</vt:lpstr>
      <vt:lpstr>Druckansicht_Endergebnis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2026-09-02T17:35:25Z</dcterms:modified>
</cp:coreProperties>
</file>